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Přípojka jednotné kan..." sheetId="2" r:id="rId2"/>
    <sheet name="2 - Přípojka jednotné kan..." sheetId="3" r:id="rId3"/>
    <sheet name="3 - Uliční vpusti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'1 - Přípojka jednotné kan...'!$C$126:$K$230</definedName>
    <definedName name="_xlnm.Print_Area" localSheetId="1">'1 - Přípojka jednotné kan...'!$C$114:$K$230</definedName>
    <definedName name="_xlnm.Print_Titles" localSheetId="1">'1 - Přípojka jednotné kan...'!$126:$126</definedName>
    <definedName name="_xlnm._FilterDatabase" localSheetId="2" hidden="1">'2 - Přípojka jednotné kan...'!$C$126:$K$232</definedName>
    <definedName name="_xlnm.Print_Area" localSheetId="2">'2 - Přípojka jednotné kan...'!$C$114:$K$232</definedName>
    <definedName name="_xlnm.Print_Titles" localSheetId="2">'2 - Přípojka jednotné kan...'!$126:$126</definedName>
    <definedName name="_xlnm._FilterDatabase" localSheetId="3" hidden="1">'3 - Uliční vpusti'!$C$131:$K$243</definedName>
    <definedName name="_xlnm.Print_Area" localSheetId="3">'3 - Uliční vpusti'!$C$119:$K$243</definedName>
    <definedName name="_xlnm.Print_Titles" localSheetId="3">'3 - Uliční vpusti'!$131:$131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243"/>
  <c r="BH243"/>
  <c r="BG243"/>
  <c r="BF243"/>
  <c r="T243"/>
  <c r="T242"/>
  <c r="R243"/>
  <c r="R242"/>
  <c r="P243"/>
  <c r="P242"/>
  <c r="BK243"/>
  <c r="BK242"/>
  <c r="J242"/>
  <c r="J243"/>
  <c r="BE243"/>
  <c r="J11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T236"/>
  <c r="R237"/>
  <c r="R236"/>
  <c r="P237"/>
  <c r="P236"/>
  <c r="BK237"/>
  <c r="BK236"/>
  <c r="J236"/>
  <c r="J237"/>
  <c r="BE237"/>
  <c r="J111"/>
  <c r="BI233"/>
  <c r="BH233"/>
  <c r="BG233"/>
  <c r="BF233"/>
  <c r="T233"/>
  <c r="R233"/>
  <c r="P233"/>
  <c r="BK233"/>
  <c r="J233"/>
  <c r="BE233"/>
  <c r="BI232"/>
  <c r="BH232"/>
  <c r="BG232"/>
  <c r="BF232"/>
  <c r="T232"/>
  <c r="T231"/>
  <c r="R232"/>
  <c r="R231"/>
  <c r="P232"/>
  <c r="P231"/>
  <c r="BK232"/>
  <c r="BK231"/>
  <c r="J231"/>
  <c r="J232"/>
  <c r="BE232"/>
  <c r="J110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T226"/>
  <c r="R227"/>
  <c r="R226"/>
  <c r="P227"/>
  <c r="P226"/>
  <c r="BK227"/>
  <c r="BK226"/>
  <c r="J226"/>
  <c r="J227"/>
  <c r="BE227"/>
  <c r="J109"/>
  <c r="BI224"/>
  <c r="BH224"/>
  <c r="BG224"/>
  <c r="BF224"/>
  <c r="T224"/>
  <c r="T223"/>
  <c r="R224"/>
  <c r="R223"/>
  <c r="P224"/>
  <c r="P223"/>
  <c r="BK224"/>
  <c r="BK223"/>
  <c r="J223"/>
  <c r="J224"/>
  <c r="BE224"/>
  <c r="J108"/>
  <c r="BI221"/>
  <c r="BH221"/>
  <c r="BG221"/>
  <c r="BF221"/>
  <c r="T221"/>
  <c r="R221"/>
  <c r="P221"/>
  <c r="BK221"/>
  <c r="J221"/>
  <c r="BE221"/>
  <c r="BI219"/>
  <c r="BH219"/>
  <c r="BG219"/>
  <c r="BF219"/>
  <c r="T219"/>
  <c r="T218"/>
  <c r="R219"/>
  <c r="R218"/>
  <c r="P219"/>
  <c r="P218"/>
  <c r="BK219"/>
  <c r="BK218"/>
  <c r="J218"/>
  <c r="J219"/>
  <c r="BE219"/>
  <c r="J10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3"/>
  <c r="BH193"/>
  <c r="BG193"/>
  <c r="BF193"/>
  <c r="T193"/>
  <c r="T192"/>
  <c r="T191"/>
  <c r="R193"/>
  <c r="R192"/>
  <c r="R191"/>
  <c r="P193"/>
  <c r="P192"/>
  <c r="P191"/>
  <c r="BK193"/>
  <c r="BK192"/>
  <c r="J192"/>
  <c r="BK191"/>
  <c r="J191"/>
  <c r="J193"/>
  <c r="BE193"/>
  <c r="J106"/>
  <c r="J105"/>
  <c r="BI190"/>
  <c r="BH190"/>
  <c r="BG190"/>
  <c r="BF190"/>
  <c r="T190"/>
  <c r="T189"/>
  <c r="R190"/>
  <c r="R189"/>
  <c r="P190"/>
  <c r="P189"/>
  <c r="BK190"/>
  <c r="BK189"/>
  <c r="J189"/>
  <c r="J190"/>
  <c r="BE190"/>
  <c r="J104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103"/>
  <c r="BI180"/>
  <c r="BH180"/>
  <c r="BG180"/>
  <c r="BF180"/>
  <c r="T180"/>
  <c r="R180"/>
  <c r="P180"/>
  <c r="BK180"/>
  <c r="J180"/>
  <c r="BE180"/>
  <c r="BI178"/>
  <c r="BH178"/>
  <c r="BG178"/>
  <c r="BF178"/>
  <c r="T178"/>
  <c r="T177"/>
  <c r="R178"/>
  <c r="R177"/>
  <c r="P178"/>
  <c r="P177"/>
  <c r="BK178"/>
  <c r="BK177"/>
  <c r="J177"/>
  <c r="J178"/>
  <c r="BE178"/>
  <c r="J102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101"/>
  <c r="BI170"/>
  <c r="BH170"/>
  <c r="BG170"/>
  <c r="BF170"/>
  <c r="T170"/>
  <c r="T169"/>
  <c r="R170"/>
  <c r="R169"/>
  <c r="P170"/>
  <c r="P169"/>
  <c r="BK170"/>
  <c r="BK169"/>
  <c r="J169"/>
  <c r="J170"/>
  <c r="BE170"/>
  <c r="J100"/>
  <c r="BI167"/>
  <c r="BH167"/>
  <c r="BG167"/>
  <c r="BF167"/>
  <c r="T167"/>
  <c r="R167"/>
  <c r="P167"/>
  <c r="BK167"/>
  <c r="J167"/>
  <c r="BE167"/>
  <c r="BI165"/>
  <c r="BH165"/>
  <c r="BG165"/>
  <c r="BF165"/>
  <c r="T165"/>
  <c r="T164"/>
  <c r="R165"/>
  <c r="R164"/>
  <c r="P165"/>
  <c r="P164"/>
  <c r="BK165"/>
  <c r="BK164"/>
  <c r="J164"/>
  <c r="J165"/>
  <c r="BE165"/>
  <c r="J99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35"/>
  <c r="F37"/>
  <c i="1" r="BD97"/>
  <c i="4" r="BH135"/>
  <c r="F36"/>
  <c i="1" r="BC97"/>
  <c i="4" r="BG135"/>
  <c r="F35"/>
  <c i="1" r="BB97"/>
  <c i="4" r="BF135"/>
  <c r="J34"/>
  <c i="1" r="AW97"/>
  <c i="4" r="F34"/>
  <c i="1" r="BA97"/>
  <c i="4" r="T135"/>
  <c r="T134"/>
  <c r="T133"/>
  <c r="T132"/>
  <c r="R135"/>
  <c r="R134"/>
  <c r="R133"/>
  <c r="R132"/>
  <c r="P135"/>
  <c r="P134"/>
  <c r="P133"/>
  <c r="P132"/>
  <c i="1" r="AU97"/>
  <c i="4" r="BK135"/>
  <c r="BK134"/>
  <c r="J134"/>
  <c r="BK133"/>
  <c r="J133"/>
  <c r="BK132"/>
  <c r="J132"/>
  <c r="J96"/>
  <c r="J30"/>
  <c i="1" r="AG97"/>
  <c i="4" r="J135"/>
  <c r="BE135"/>
  <c r="J33"/>
  <c i="1" r="AV97"/>
  <c i="4" r="F33"/>
  <c i="1" r="AZ97"/>
  <c i="4" r="J98"/>
  <c r="J97"/>
  <c r="J129"/>
  <c r="J128"/>
  <c r="F128"/>
  <c r="F126"/>
  <c r="E124"/>
  <c r="J92"/>
  <c r="J91"/>
  <c r="F91"/>
  <c r="F89"/>
  <c r="E87"/>
  <c r="J39"/>
  <c r="J18"/>
  <c r="E18"/>
  <c r="F129"/>
  <c r="F92"/>
  <c r="J17"/>
  <c r="J12"/>
  <c r="J126"/>
  <c r="J89"/>
  <c r="E7"/>
  <c r="E122"/>
  <c r="E85"/>
  <c i="3" r="J37"/>
  <c r="J36"/>
  <c i="1" r="AY96"/>
  <c i="3" r="J35"/>
  <c i="1" r="AX96"/>
  <c i="3"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T229"/>
  <c r="R230"/>
  <c r="R229"/>
  <c r="P230"/>
  <c r="P229"/>
  <c r="BK230"/>
  <c r="BK229"/>
  <c r="J229"/>
  <c r="J230"/>
  <c r="BE230"/>
  <c r="J107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T217"/>
  <c r="R218"/>
  <c r="R217"/>
  <c r="P218"/>
  <c r="P217"/>
  <c r="BK218"/>
  <c r="BK217"/>
  <c r="J217"/>
  <c r="J218"/>
  <c r="BE218"/>
  <c r="J106"/>
  <c r="BI216"/>
  <c r="BH216"/>
  <c r="BG216"/>
  <c r="BF216"/>
  <c r="T216"/>
  <c r="T215"/>
  <c r="R216"/>
  <c r="R215"/>
  <c r="P216"/>
  <c r="P215"/>
  <c r="BK216"/>
  <c r="BK215"/>
  <c r="J215"/>
  <c r="J216"/>
  <c r="BE216"/>
  <c r="J105"/>
  <c r="BI214"/>
  <c r="BH214"/>
  <c r="BG214"/>
  <c r="BF214"/>
  <c r="T214"/>
  <c r="T213"/>
  <c r="R214"/>
  <c r="R213"/>
  <c r="P214"/>
  <c r="P213"/>
  <c r="BK214"/>
  <c r="BK213"/>
  <c r="J213"/>
  <c r="J214"/>
  <c r="BE214"/>
  <c r="J104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8"/>
  <c r="BH208"/>
  <c r="BG208"/>
  <c r="BF208"/>
  <c r="T208"/>
  <c r="T207"/>
  <c r="R208"/>
  <c r="R207"/>
  <c r="P208"/>
  <c r="P207"/>
  <c r="BK208"/>
  <c r="BK207"/>
  <c r="J207"/>
  <c r="J208"/>
  <c r="BE208"/>
  <c r="J103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8"/>
  <c r="BH198"/>
  <c r="BG198"/>
  <c r="BF198"/>
  <c r="T198"/>
  <c r="T197"/>
  <c r="R198"/>
  <c r="R197"/>
  <c r="P198"/>
  <c r="P197"/>
  <c r="BK198"/>
  <c r="BK197"/>
  <c r="J197"/>
  <c r="J198"/>
  <c r="BE198"/>
  <c r="J102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9"/>
  <c r="BH189"/>
  <c r="BG189"/>
  <c r="BF189"/>
  <c r="T189"/>
  <c r="T188"/>
  <c r="R189"/>
  <c r="R188"/>
  <c r="P189"/>
  <c r="P188"/>
  <c r="BK189"/>
  <c r="BK188"/>
  <c r="J188"/>
  <c r="J189"/>
  <c r="BE189"/>
  <c r="J101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100"/>
  <c r="BI181"/>
  <c r="BH181"/>
  <c r="BG181"/>
  <c r="BF181"/>
  <c r="T181"/>
  <c r="T180"/>
  <c r="R181"/>
  <c r="R180"/>
  <c r="P181"/>
  <c r="P180"/>
  <c r="BK181"/>
  <c r="BK180"/>
  <c r="J180"/>
  <c r="J181"/>
  <c r="BE181"/>
  <c r="J99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T173"/>
  <c r="R174"/>
  <c r="R173"/>
  <c r="P174"/>
  <c r="P173"/>
  <c r="BK174"/>
  <c r="BK173"/>
  <c r="J173"/>
  <c r="J174"/>
  <c r="BE174"/>
  <c r="J98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F37"/>
  <c i="1" r="BD96"/>
  <c i="3" r="BH129"/>
  <c r="F36"/>
  <c i="1" r="BC96"/>
  <c i="3" r="BG129"/>
  <c r="F35"/>
  <c i="1" r="BB96"/>
  <c i="3" r="BF129"/>
  <c r="J34"/>
  <c i="1" r="AW96"/>
  <c i="3" r="F34"/>
  <c i="1" r="BA96"/>
  <c i="3" r="T129"/>
  <c r="T128"/>
  <c r="T127"/>
  <c r="R129"/>
  <c r="R128"/>
  <c r="R127"/>
  <c r="P129"/>
  <c r="P128"/>
  <c r="P127"/>
  <c i="1" r="AU96"/>
  <c i="3" r="BK129"/>
  <c r="BK128"/>
  <c r="J128"/>
  <c r="BK127"/>
  <c r="J127"/>
  <c r="J96"/>
  <c r="J30"/>
  <c i="1" r="AG96"/>
  <c i="3" r="J129"/>
  <c r="BE129"/>
  <c r="J33"/>
  <c i="1" r="AV96"/>
  <c i="3" r="F33"/>
  <c i="1" r="AZ96"/>
  <c i="3" r="J97"/>
  <c r="J124"/>
  <c r="J123"/>
  <c r="F123"/>
  <c r="F121"/>
  <c r="E119"/>
  <c r="J92"/>
  <c r="J91"/>
  <c r="F91"/>
  <c r="F89"/>
  <c r="E87"/>
  <c r="J39"/>
  <c r="J18"/>
  <c r="E18"/>
  <c r="F124"/>
  <c r="F92"/>
  <c r="J17"/>
  <c r="J12"/>
  <c r="J121"/>
  <c r="J89"/>
  <c r="E7"/>
  <c r="E117"/>
  <c r="E85"/>
  <c i="2" r="J37"/>
  <c r="J36"/>
  <c i="1" r="AY95"/>
  <c i="2" r="J35"/>
  <c i="1" r="AX95"/>
  <c i="2"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T227"/>
  <c r="R228"/>
  <c r="R227"/>
  <c r="P228"/>
  <c r="P227"/>
  <c r="BK228"/>
  <c r="BK227"/>
  <c r="J227"/>
  <c r="J228"/>
  <c r="BE228"/>
  <c r="J10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T215"/>
  <c r="R216"/>
  <c r="R215"/>
  <c r="P216"/>
  <c r="P215"/>
  <c r="BK216"/>
  <c r="BK215"/>
  <c r="J215"/>
  <c r="J216"/>
  <c r="BE216"/>
  <c r="J106"/>
  <c r="BI214"/>
  <c r="BH214"/>
  <c r="BG214"/>
  <c r="BF214"/>
  <c r="T214"/>
  <c r="T213"/>
  <c r="R214"/>
  <c r="R213"/>
  <c r="P214"/>
  <c r="P213"/>
  <c r="BK214"/>
  <c r="BK213"/>
  <c r="J213"/>
  <c r="J214"/>
  <c r="BE214"/>
  <c r="J105"/>
  <c r="BI212"/>
  <c r="BH212"/>
  <c r="BG212"/>
  <c r="BF212"/>
  <c r="T212"/>
  <c r="T211"/>
  <c r="R212"/>
  <c r="R211"/>
  <c r="P212"/>
  <c r="P211"/>
  <c r="BK212"/>
  <c r="BK211"/>
  <c r="J211"/>
  <c r="J212"/>
  <c r="BE212"/>
  <c r="J104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6"/>
  <c r="BH206"/>
  <c r="BG206"/>
  <c r="BF206"/>
  <c r="T206"/>
  <c r="T205"/>
  <c r="R206"/>
  <c r="R205"/>
  <c r="P206"/>
  <c r="P205"/>
  <c r="BK206"/>
  <c r="BK205"/>
  <c r="J205"/>
  <c r="J206"/>
  <c r="BE206"/>
  <c r="J103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6"/>
  <c r="BH196"/>
  <c r="BG196"/>
  <c r="BF196"/>
  <c r="T196"/>
  <c r="T195"/>
  <c r="R196"/>
  <c r="R195"/>
  <c r="P196"/>
  <c r="P195"/>
  <c r="BK196"/>
  <c r="BK195"/>
  <c r="J195"/>
  <c r="J196"/>
  <c r="BE196"/>
  <c r="J102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7"/>
  <c r="BH187"/>
  <c r="BG187"/>
  <c r="BF187"/>
  <c r="T187"/>
  <c r="T186"/>
  <c r="R187"/>
  <c r="R186"/>
  <c r="P187"/>
  <c r="P186"/>
  <c r="BK187"/>
  <c r="BK186"/>
  <c r="J186"/>
  <c r="J187"/>
  <c r="BE187"/>
  <c r="J101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100"/>
  <c r="BI179"/>
  <c r="BH179"/>
  <c r="BG179"/>
  <c r="BF179"/>
  <c r="T179"/>
  <c r="T178"/>
  <c r="R179"/>
  <c r="R178"/>
  <c r="P179"/>
  <c r="P178"/>
  <c r="BK179"/>
  <c r="BK178"/>
  <c r="J178"/>
  <c r="J179"/>
  <c r="BE179"/>
  <c r="J99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98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F37"/>
  <c i="1" r="BD95"/>
  <c i="2" r="BH129"/>
  <c r="F36"/>
  <c i="1" r="BC95"/>
  <c i="2" r="BG129"/>
  <c r="F35"/>
  <c i="1" r="BB95"/>
  <c i="2" r="BF129"/>
  <c r="J34"/>
  <c i="1" r="AW95"/>
  <c i="2" r="F34"/>
  <c i="1" r="BA95"/>
  <c i="2" r="T129"/>
  <c r="T128"/>
  <c r="T127"/>
  <c r="R129"/>
  <c r="R128"/>
  <c r="R127"/>
  <c r="P129"/>
  <c r="P128"/>
  <c r="P127"/>
  <c i="1" r="AU95"/>
  <c i="2" r="BK129"/>
  <c r="BK128"/>
  <c r="J128"/>
  <c r="BK127"/>
  <c r="J127"/>
  <c r="J96"/>
  <c r="J30"/>
  <c i="1" r="AG95"/>
  <c i="2" r="J129"/>
  <c r="BE129"/>
  <c r="J33"/>
  <c i="1" r="AV95"/>
  <c i="2" r="F33"/>
  <c i="1" r="AZ95"/>
  <c i="2" r="J97"/>
  <c r="J124"/>
  <c r="J123"/>
  <c r="F123"/>
  <c r="F121"/>
  <c r="E119"/>
  <c r="J92"/>
  <c r="J91"/>
  <c r="F91"/>
  <c r="F89"/>
  <c r="E87"/>
  <c r="J39"/>
  <c r="J18"/>
  <c r="E18"/>
  <c r="F124"/>
  <c r="F92"/>
  <c r="J17"/>
  <c r="J12"/>
  <c r="J121"/>
  <c r="J89"/>
  <c r="E7"/>
  <c r="E11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<sst xmlns="http://schemas.openxmlformats.org/spreadsheetml/2006/main">
  <si>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</si>
  <si>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</si>
  <si>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</si>
  <si>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</si>
  <si>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</si>
  <si>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{baa134b5-477b-4b93-9061-a3f23fae5357}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</si>
  <si>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</si>
  <si>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</si>
  <si>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</si>
  <si>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</si>
  <si>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</si>
  <si>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</si>
  <si>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</si>
  <si>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</si>
  <si>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4KL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</si>
  <si>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</si>
  <si>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</si>
  <si>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kanalizačních přípojek na ul. 17. listopadu č.p. 146,147-Frýdek-Místek</t>
  </si>
  <si>
    <t>KSO:</t>
  </si>
  <si>
    <t>CC-CZ:</t>
  </si>
  <si>
    <t>Místo:</t>
  </si>
  <si>
    <t>Frýdek - Místek</t>
  </si>
  <si>
    <t>Datum:</t>
  </si>
  <si>
    <t>8. 7. 2019</t>
  </si>
  <si>
    <t>Zadavatel:</t>
  </si>
  <si>
    <t>IČ:</t>
  </si>
  <si>
    <t>Statutární město Frýdek - Místek</t>
  </si>
  <si>
    <t>DIČ:</t>
  </si>
  <si>
    <t>Uchazeč:</t>
  </si>
  <si>
    <t>Vyplň údaj</t>
  </si>
  <si>
    <t>Projektant:</t>
  </si>
  <si>
    <t>Ing. Miloslav Klich</t>
  </si>
  <si>
    <t>True</t>
  </si>
  <si>
    <t>Zpracovatel:</t>
  </si>
  <si>
    <t>Johančíková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</si>
  <si>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</si>
  <si>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</si>
  <si>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</si>
  <si>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</si>
  <si>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</si>
  <si>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</si>
  <si>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</si>
  <si>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</si>
  <si>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</si>
  <si>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</si>
  <si>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</si>
  <si>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</si>
  <si>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</si>
  <si>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</si>
  <si>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</si>
  <si>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</si>
  <si>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</si>
  <si>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</si>
  <si>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</si>
  <si>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</si>
  <si>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</si>
  <si>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</si>
  <si>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</si>
  <si>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</si>
  <si>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</si>
  <si>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</si>
  <si>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</si>
  <si>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</si>
  <si>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</si>
  <si>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</si>
  <si>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</si>
  <si>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</si>
  <si>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</si>
  <si>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</si>
  <si>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</si>
  <si>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</si>
  <si>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</si>
  <si>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</si>
  <si>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</si>
  <si>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</si>
  <si>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</si>
  <si>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</si>
  <si>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</si>
  <si>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</si>
  <si>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</si>
  <si>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</si>
  <si>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</si>
  <si>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Přípojka jednotné kanalizace pro č.p. 146</t>
  </si>
  <si>
    <t>STA</t>
  </si>
  <si>
    <t>{3bbc4882-0db7-4daa-bc9d-656bfa113ae0}</t>
  </si>
  <si>
    <t>2</t>
  </si>
  <si>
    <t>Přípojka jednotné kanalizace pro č.p. 147</t>
  </si>
  <si>
    <t>{a5cefae3-e74a-44d5-bd40-9af5ba5b4dd3}</t>
  </si>
  <si>
    <t>3</t>
  </si>
  <si>
    <t>Uliční vpusti</t>
  </si>
  <si>
    <t>{62b8a5bc-43ce-4607-888b-6f933afb1159}</t>
  </si>
  <si>
    <t>KRYCÍ LIST SOUPISU PRACÍ</t>
  </si>
  <si>
    <t>Objekt:</t>
  </si>
  <si>
    <t>1 - Přípojka jednotné kanalizace pro č.p. 146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</si>
  <si>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</si>
  <si>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</si>
  <si>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</si>
  <si>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</si>
  <si>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</si>
  <si>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</si>
  <si>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11 - Zemní práce - přípravné a přidružené práce</t>
  </si>
  <si>
    <t>45 - Podkladní a vedlejší konstrukce kromě vozovek a železničního svršku</t>
  </si>
  <si>
    <t>57 - Kryty pozemních komunikací letišť a ploch z kameniva nebo živičné</t>
  </si>
  <si>
    <t>59 - Kryty pozemních komunikací, letišť a ploch dlážděné</t>
  </si>
  <si>
    <t>87 - Potrubí z trub plastických a skleněných</t>
  </si>
  <si>
    <t>89 - Ostatní konstrukce</t>
  </si>
  <si>
    <t>96 - Bourání konstrukcí</t>
  </si>
  <si>
    <t>99 - Přesun hmot a manipulace se sutí</t>
  </si>
  <si>
    <t>997 - Přesun sutě</t>
  </si>
  <si>
    <t>100 -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</si>
  <si>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</si>
  <si>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</si>
  <si>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</si>
  <si>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</si>
  <si>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</si>
  <si>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</si>
  <si>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</si>
  <si>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</si>
  <si>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</si>
  <si>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</si>
  <si>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</si>
  <si>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</si>
  <si>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</si>
  <si>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</si>
  <si>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</si>
  <si>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</si>
  <si>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121112011</t>
  </si>
  <si>
    <t>Sejmutí ornice tl vrstvy do 150 mm ručně s odhozením do 3 m bez vodorovného přemístění</t>
  </si>
  <si>
    <t>m3</t>
  </si>
  <si>
    <t>CS ÚRS 2019 01</t>
  </si>
  <si>
    <t>4</t>
  </si>
  <si>
    <t>-558478280</t>
  </si>
  <si>
    <t>VV</t>
  </si>
  <si>
    <t>6,5*1,2*0,15</t>
  </si>
  <si>
    <t>130001101</t>
  </si>
  <si>
    <t>Příplatek za ztížení vykopávky v blízkosti podzemního vedení</t>
  </si>
  <si>
    <t>-552774559</t>
  </si>
  <si>
    <t>119001405</t>
  </si>
  <si>
    <t>Dočasné zajištění potrubí z PE DN do 200 mm</t>
  </si>
  <si>
    <t>m</t>
  </si>
  <si>
    <t>1667500420</t>
  </si>
  <si>
    <t>132201201</t>
  </si>
  <si>
    <t>Hloubení rýh š do 2000 mm v hornině tř. 3 objemu do 100 m3</t>
  </si>
  <si>
    <t>464446278</t>
  </si>
  <si>
    <t>6,5*0,9*(1,88+2,6)*0,5</t>
  </si>
  <si>
    <t>5</t>
  </si>
  <si>
    <t>132201209</t>
  </si>
  <si>
    <t>Příplatek za lepivost k hloubení rýh š do 2000 mm v hornině tř. 3</t>
  </si>
  <si>
    <t>1356903599</t>
  </si>
  <si>
    <t>6</t>
  </si>
  <si>
    <t>132301201</t>
  </si>
  <si>
    <t>Hloubení rýh š do 2000 mm v hornině tř. 4 objemu do 100 m3</t>
  </si>
  <si>
    <t>632474397</t>
  </si>
  <si>
    <t>5,0*0,90*(2,73+2,78)*0,5</t>
  </si>
  <si>
    <t>19,5*0,90*(1,65+1,88)*0,5</t>
  </si>
  <si>
    <t>7</t>
  </si>
  <si>
    <t>132301209</t>
  </si>
  <si>
    <t>Příplatek za lepivost k hloubení rýh š do 2000 mm v hornině tř. 4</t>
  </si>
  <si>
    <t>-2681090</t>
  </si>
  <si>
    <t>8</t>
  </si>
  <si>
    <t>151101102</t>
  </si>
  <si>
    <t>Zřízení příložného pažení a rozepření stěn rýh hl do 4 m</t>
  </si>
  <si>
    <t>m2</t>
  </si>
  <si>
    <t>1897014238</t>
  </si>
  <si>
    <t>5,0*(2,73+2,78)*0,5*2</t>
  </si>
  <si>
    <t>6,5*(2,51+2,6)*0,5*2</t>
  </si>
  <si>
    <t>9</t>
  </si>
  <si>
    <t>151101112</t>
  </si>
  <si>
    <t>Odstranění příložného pažení a rozepření stěn rýh hl do 4 m</t>
  </si>
  <si>
    <t>-414064909</t>
  </si>
  <si>
    <t>10</t>
  </si>
  <si>
    <t>151101111</t>
  </si>
  <si>
    <t>Odstranění příložného pažení a rozepření stěn rýh hl do 2 m</t>
  </si>
  <si>
    <t>1578133979</t>
  </si>
  <si>
    <t>19,5*(1,65+1,78)*0,5*2</t>
  </si>
  <si>
    <t>11</t>
  </si>
  <si>
    <t>151101101</t>
  </si>
  <si>
    <t>Zřízení příložného pažení a rozepření stěn rýh hl do 2 m</t>
  </si>
  <si>
    <t>-520774769</t>
  </si>
  <si>
    <t>12</t>
  </si>
  <si>
    <t>174101101</t>
  </si>
  <si>
    <t>Zásyp jam, šachet rýh nebo kolem objektů sypaninou se zhutněním</t>
  </si>
  <si>
    <t>2031348696</t>
  </si>
  <si>
    <t>zeminou</t>
  </si>
  <si>
    <t>6,5*0,9*((1,88+2,6)*0,5-0,1-0,5)</t>
  </si>
  <si>
    <t>kamenivem</t>
  </si>
  <si>
    <t>5,0*0,90*((2,73+2,78)*0,5-0,1-0,5)</t>
  </si>
  <si>
    <t>19,5*0,90*((1,58+1,78)*0,5-0,1-0,5)</t>
  </si>
  <si>
    <t>13</t>
  </si>
  <si>
    <t>M</t>
  </si>
  <si>
    <t>58344197</t>
  </si>
  <si>
    <t>štěrkodrť frakce 0/63</t>
  </si>
  <si>
    <t>t</t>
  </si>
  <si>
    <t>1769234708</t>
  </si>
  <si>
    <t>28,652*1,91 'Přepočtené koeficientem množství</t>
  </si>
  <si>
    <t>14</t>
  </si>
  <si>
    <t>175151101</t>
  </si>
  <si>
    <t>Obsypání potrubí strojně sypaninou bez prohození, uloženou do 3 m</t>
  </si>
  <si>
    <t>-155214580</t>
  </si>
  <si>
    <t>31,0*0,90*0,5</t>
  </si>
  <si>
    <t>-31,0*0,0346</t>
  </si>
  <si>
    <t>58337331</t>
  </si>
  <si>
    <t>štěrkopísek frakce 0/22</t>
  </si>
  <si>
    <t>-1943920846</t>
  </si>
  <si>
    <t>12,877*2 'Přepočtené koeficientem množství</t>
  </si>
  <si>
    <t>16</t>
  </si>
  <si>
    <t>161101101</t>
  </si>
  <si>
    <t>Svislé přemístění výkopku z horniny tř. 1 až 4 hl výkopu do 2,5 m</t>
  </si>
  <si>
    <t>-148999109</t>
  </si>
  <si>
    <t>17</t>
  </si>
  <si>
    <t>162701105</t>
  </si>
  <si>
    <t>Vodorovné přemístění do 10000 m výkopku/sypaniny z horniny tř. 1 až 4</t>
  </si>
  <si>
    <t>41034721</t>
  </si>
  <si>
    <t>13,104+43,374-9,594</t>
  </si>
  <si>
    <t>18</t>
  </si>
  <si>
    <t>171201201</t>
  </si>
  <si>
    <t>Uložení sypaniny na skládky</t>
  </si>
  <si>
    <t>1539485040</t>
  </si>
  <si>
    <t>19</t>
  </si>
  <si>
    <t>171201211</t>
  </si>
  <si>
    <t>Poplatek za uložení stavebního odpadu - zeminy a kameniva na skládce</t>
  </si>
  <si>
    <t>-248574395</t>
  </si>
  <si>
    <t>46,884*1,6 'Přepočtené koeficientem množství</t>
  </si>
  <si>
    <t>20</t>
  </si>
  <si>
    <t>181301102</t>
  </si>
  <si>
    <t>Rozprostření ornice tl vrstvy do 150 mm pl do 500 m2 v rovině nebo ve svahu do 1:5</t>
  </si>
  <si>
    <t>507094668</t>
  </si>
  <si>
    <t>6,5*1,2</t>
  </si>
  <si>
    <t>181411121</t>
  </si>
  <si>
    <t>Založení lučního trávníku výsevem plochy do 1000 m2 v rovině a ve svahu do 1:5</t>
  </si>
  <si>
    <t>-2107082435</t>
  </si>
  <si>
    <t>22</t>
  </si>
  <si>
    <t>00572100</t>
  </si>
  <si>
    <t>osivo jetelotráva intenzivní víceletá</t>
  </si>
  <si>
    <t>kg</t>
  </si>
  <si>
    <t>-1490863553</t>
  </si>
  <si>
    <t>7,8*0,015 'Přepočtené koeficientem množství</t>
  </si>
  <si>
    <t>Zemní práce - přípravné a přidružené práce</t>
  </si>
  <si>
    <t>23</t>
  </si>
  <si>
    <t>113106123</t>
  </si>
  <si>
    <t>Rozebrání dlažeb ze zámkových dlaždic komunikací pro pěší ručně</t>
  </si>
  <si>
    <t>797142143</t>
  </si>
  <si>
    <t>5,0*1,2</t>
  </si>
  <si>
    <t>24</t>
  </si>
  <si>
    <t>113107542</t>
  </si>
  <si>
    <t>Odstranění podkladu živičných tl 100 mm při překopech strojně pl přes 15 m2</t>
  </si>
  <si>
    <t>-1136183961</t>
  </si>
  <si>
    <t>19,5*3,0</t>
  </si>
  <si>
    <t>25</t>
  </si>
  <si>
    <t>919735112</t>
  </si>
  <si>
    <t>Řezání stávajícího živičného krytu hl do 100 mm</t>
  </si>
  <si>
    <t>-1422707575</t>
  </si>
  <si>
    <t>19,5*2 'Přepočtené koeficientem množství</t>
  </si>
  <si>
    <t>45</t>
  </si>
  <si>
    <t>Podkladní a vedlejší konstrukce kromě vozovek a železničního svršku</t>
  </si>
  <si>
    <t>26</t>
  </si>
  <si>
    <t>451573111</t>
  </si>
  <si>
    <t>Lože pod potrubí otevřený výkop ze štěrkopísku</t>
  </si>
  <si>
    <t>50354321</t>
  </si>
  <si>
    <t>31,0*0,90*0,1</t>
  </si>
  <si>
    <t>57</t>
  </si>
  <si>
    <t>Kryty pozemních komunikací letišť a ploch z kameniva nebo živičné</t>
  </si>
  <si>
    <t>27</t>
  </si>
  <si>
    <t>577135112</t>
  </si>
  <si>
    <t>Asfaltový beton vrstva ložní ACL 16 (ABH) tl 40 mm š do 3 m z nemodifikovaného asfaltu</t>
  </si>
  <si>
    <t>-1100913263</t>
  </si>
  <si>
    <t>28</t>
  </si>
  <si>
    <t>577166111</t>
  </si>
  <si>
    <t>Asfaltový beton vrstva ložní ACL 22 (ABVH) tl 70 mm š do 3 m z nemodifikovaného asfaltu</t>
  </si>
  <si>
    <t>982448747</t>
  </si>
  <si>
    <t>29</t>
  </si>
  <si>
    <t>573211112</t>
  </si>
  <si>
    <t>Postřik živičný spojovací z asfaltu v množství 0,70 kg/m2</t>
  </si>
  <si>
    <t>717958431</t>
  </si>
  <si>
    <t>30</t>
  </si>
  <si>
    <t>919732211</t>
  </si>
  <si>
    <t>Styčná spára napojení nového živičného povrchu na stávající za tepla š 15 mm hl 25 mm s prořezáním</t>
  </si>
  <si>
    <t>-435439520</t>
  </si>
  <si>
    <t>59</t>
  </si>
  <si>
    <t>Kryty pozemních komunikací, letišť a ploch dlážděné</t>
  </si>
  <si>
    <t>31</t>
  </si>
  <si>
    <t>596211110</t>
  </si>
  <si>
    <t>Kladení zámkové dlažby komunikací pro pěší tl 60 mm skupiny A pl do 50 m2</t>
  </si>
  <si>
    <t>106406865</t>
  </si>
  <si>
    <t>32</t>
  </si>
  <si>
    <t>59245015</t>
  </si>
  <si>
    <t>dlažba zámková profilová základní 200x165x60mm přírodní</t>
  </si>
  <si>
    <t>545850567</t>
  </si>
  <si>
    <t>stávající dlažba</t>
  </si>
  <si>
    <t>6,0*0,9</t>
  </si>
  <si>
    <t>33</t>
  </si>
  <si>
    <t>-419231001</t>
  </si>
  <si>
    <t xml:space="preserve">doplnění  dlažby - 10%</t>
  </si>
  <si>
    <t>6,0*0,1</t>
  </si>
  <si>
    <t>87</t>
  </si>
  <si>
    <t>Potrubí z trub plastických a skleněných</t>
  </si>
  <si>
    <t>34</t>
  </si>
  <si>
    <t>871350410</t>
  </si>
  <si>
    <t>Montáž kanalizačního potrubí korugovaného SN 10 DN 200</t>
  </si>
  <si>
    <t>-2100833970</t>
  </si>
  <si>
    <t>35</t>
  </si>
  <si>
    <t>ELM.055</t>
  </si>
  <si>
    <t xml:space="preserve">Trubka kanalizační ULTRA-RIB 2 SN 10  200 mm PP</t>
  </si>
  <si>
    <t>-246024449</t>
  </si>
  <si>
    <t>P</t>
  </si>
  <si>
    <t>Poznámka k položce:_x000d_
žebrovaná, PP, hnědá</t>
  </si>
  <si>
    <t>31*1,015 'Přepočtené koeficientem množství</t>
  </si>
  <si>
    <t>36</t>
  </si>
  <si>
    <t>877350420</t>
  </si>
  <si>
    <t>Montáž odboček na kanalizačním potrubí z PP trub korugovaných DN 200</t>
  </si>
  <si>
    <t>kus</t>
  </si>
  <si>
    <t>559674238</t>
  </si>
  <si>
    <t>37</t>
  </si>
  <si>
    <t>28611432</t>
  </si>
  <si>
    <t>odbočka kanalizační Ultra-Rib 200/160/87°</t>
  </si>
  <si>
    <t>801299021</t>
  </si>
  <si>
    <t>2*1,015 'Přepočtené koeficientem množství</t>
  </si>
  <si>
    <t>38</t>
  </si>
  <si>
    <t>28617407</t>
  </si>
  <si>
    <t>odbočka sedlová kanalizace PP korugované DN 400/150</t>
  </si>
  <si>
    <t>-134254634</t>
  </si>
  <si>
    <t>1*1,015 'Přepočtené koeficientem množství</t>
  </si>
  <si>
    <t>89</t>
  </si>
  <si>
    <t>Ostatní konstrukce</t>
  </si>
  <si>
    <t>39</t>
  </si>
  <si>
    <t>50</t>
  </si>
  <si>
    <t>podchycení opěrných zídek</t>
  </si>
  <si>
    <t>soubor</t>
  </si>
  <si>
    <t>-1423607401</t>
  </si>
  <si>
    <t>40</t>
  </si>
  <si>
    <t>899623141</t>
  </si>
  <si>
    <t>Obetonování potrubí nebo zdiva stok betonem prostým tř. C 12/15 otevřený výkop</t>
  </si>
  <si>
    <t>498656967</t>
  </si>
  <si>
    <t>utěsnění napojení nového potrubí do stáv, RŠ</t>
  </si>
  <si>
    <t>0,3*3</t>
  </si>
  <si>
    <t>41</t>
  </si>
  <si>
    <t>892351111</t>
  </si>
  <si>
    <t>Tlaková zkouška vodou potrubí DN 150 nebo 200</t>
  </si>
  <si>
    <t>-819881771</t>
  </si>
  <si>
    <t>96</t>
  </si>
  <si>
    <t>Bourání konstrukcí</t>
  </si>
  <si>
    <t>42</t>
  </si>
  <si>
    <t>969021121</t>
  </si>
  <si>
    <t>Vybourání kanalizačního potrubí DN do 200</t>
  </si>
  <si>
    <t>-203864476</t>
  </si>
  <si>
    <t>99</t>
  </si>
  <si>
    <t>Přesun hmot a manipulace se sutí</t>
  </si>
  <si>
    <t>43</t>
  </si>
  <si>
    <t>998276101</t>
  </si>
  <si>
    <t>Přesun hmot pro trubní vedení z trub z plastických hmot otevřený výkop</t>
  </si>
  <si>
    <t>2282154</t>
  </si>
  <si>
    <t>997</t>
  </si>
  <si>
    <t>Přesun sutě</t>
  </si>
  <si>
    <t>44</t>
  </si>
  <si>
    <t>997013111</t>
  </si>
  <si>
    <t>Vnitrostaveništní doprava suti a vybouraných hmot pro budovy v do 6 m s použitím mechanizace</t>
  </si>
  <si>
    <t>941726711</t>
  </si>
  <si>
    <t>997013501</t>
  </si>
  <si>
    <t>Odvoz suti a vybouraných hmot na skládku nebo meziskládku do 1 km se složením</t>
  </si>
  <si>
    <t>2095923195</t>
  </si>
  <si>
    <t>46</t>
  </si>
  <si>
    <t>997013509</t>
  </si>
  <si>
    <t>Příplatek k odvozu suti a vybouraných hmot na skládku ZKD 1 km přes 1 km</t>
  </si>
  <si>
    <t>-459113624</t>
  </si>
  <si>
    <t>1,953*9 'Přepočtené koeficientem množství</t>
  </si>
  <si>
    <t>47</t>
  </si>
  <si>
    <t>997013807</t>
  </si>
  <si>
    <t>Poplatek za uložení na skládce (skládkovné) stavebního odpadu keramického kód odpadu 170 103</t>
  </si>
  <si>
    <t>-2086901543</t>
  </si>
  <si>
    <t>48</t>
  </si>
  <si>
    <t>997221561</t>
  </si>
  <si>
    <t>Vodorovná doprava suti z kusových materiálů do 1 km</t>
  </si>
  <si>
    <t>1149139454</t>
  </si>
  <si>
    <t>49</t>
  </si>
  <si>
    <t>997221569</t>
  </si>
  <si>
    <t>Příplatek ZKD 1 km u vodorovné dopravy suti z kusových materiálů</t>
  </si>
  <si>
    <t>218108466</t>
  </si>
  <si>
    <t>4,866*9 'Přepočtené koeficientem množství</t>
  </si>
  <si>
    <t>997221611</t>
  </si>
  <si>
    <t>Nakládání suti na dopravní prostředky pro vodorovnou dopravu</t>
  </si>
  <si>
    <t>618763966</t>
  </si>
  <si>
    <t>51</t>
  </si>
  <si>
    <t>997221815</t>
  </si>
  <si>
    <t>Poplatek za uložení na skládce (skládkovné) stavebního odpadu betonového kód odpadu 170 101</t>
  </si>
  <si>
    <t>-208250797</t>
  </si>
  <si>
    <t>52</t>
  </si>
  <si>
    <t>997221845</t>
  </si>
  <si>
    <t>Poplatek za uložení na skládce (skládkovné) odpadu asfaltového bez dehtu kód odpadu 170 302</t>
  </si>
  <si>
    <t>1150793153</t>
  </si>
  <si>
    <t>100</t>
  </si>
  <si>
    <t>Ostatní náklady</t>
  </si>
  <si>
    <t>53</t>
  </si>
  <si>
    <t>vyspravení dna a revize stáv. RŠ</t>
  </si>
  <si>
    <t>-1005936472</t>
  </si>
  <si>
    <t>54</t>
  </si>
  <si>
    <t>99-1</t>
  </si>
  <si>
    <t>zaměření stavby</t>
  </si>
  <si>
    <t>-1923930851</t>
  </si>
  <si>
    <t>55</t>
  </si>
  <si>
    <t>99-2</t>
  </si>
  <si>
    <t>vytýčení sítí</t>
  </si>
  <si>
    <t>-1840464314</t>
  </si>
  <si>
    <t>2 - Přípojka jednotné kanalizace pro č.p. 147</t>
  </si>
  <si>
    <t>11,5*1,2*0,15</t>
  </si>
  <si>
    <t>119001421</t>
  </si>
  <si>
    <t>Dočasné zajištění kabelů a kabelových tratí ze 3 volně ložených kabelů</t>
  </si>
  <si>
    <t>1045057578</t>
  </si>
  <si>
    <t>11,5*0,9*(2,72+2,83)*0,5</t>
  </si>
  <si>
    <t>5,0*0,9*(2,99+3,04)*0,5</t>
  </si>
  <si>
    <t>17,5*0,90*(1,64+1,82)*0,5</t>
  </si>
  <si>
    <t>11,5*(2,72+2,83)*0,5*2</t>
  </si>
  <si>
    <t>5,0*(2,99+3,04)*0,5*2</t>
  </si>
  <si>
    <t>17,5*(1,64+1,82)*0,5*2</t>
  </si>
  <si>
    <t>-839053864</t>
  </si>
  <si>
    <t>161101102</t>
  </si>
  <si>
    <t>Svislé přemístění výkopku z horniny tř. 1 až 4 hl výkopu do 4 m</t>
  </si>
  <si>
    <t>-2138646908</t>
  </si>
  <si>
    <t>11,5*0,9*((2,72+2,83)*0,5-0,1-0,5)</t>
  </si>
  <si>
    <t>5,0*0,9*((2,99+3,04)*0,5-0,1-0,5)</t>
  </si>
  <si>
    <t>17,5*0,9*((1,64+1,82)*0,5-0,1-0,5)</t>
  </si>
  <si>
    <t>28,666*1,91 'Přepočtené koeficientem množství</t>
  </si>
  <si>
    <t>13,104+43,374-22,511</t>
  </si>
  <si>
    <t>33,967*1,6 'Přepočtené koeficientem množství</t>
  </si>
  <si>
    <t>11,5*1,2</t>
  </si>
  <si>
    <t>13,8*0,015 'Přepočtené koeficientem množství</t>
  </si>
  <si>
    <t>17,5*3,0</t>
  </si>
  <si>
    <t>17,5*2</t>
  </si>
  <si>
    <t>34,0*0,9*0,1</t>
  </si>
  <si>
    <t>34*1,015 'Přepočtené koeficientem množství</t>
  </si>
  <si>
    <t>1601957330</t>
  </si>
  <si>
    <t>2,142*9 'Přepočtené koeficientem množství</t>
  </si>
  <si>
    <t>4,426*9 'Přepočtené koeficientem množství</t>
  </si>
  <si>
    <t>517418771</t>
  </si>
  <si>
    <t>56</t>
  </si>
  <si>
    <t>-1937311992</t>
  </si>
  <si>
    <t>-1369819537</t>
  </si>
  <si>
    <t>3 - Uliční vpusti</t>
  </si>
  <si>
    <t>I - UV pro dům č. p. 146</t>
  </si>
  <si>
    <t xml:space="preserve">    1 - Zemní práce</t>
  </si>
  <si>
    <t xml:space="preserve">    11 - Zemní práce - přípravné a přidružené práce</t>
  </si>
  <si>
    <t xml:space="preserve">    45 - Podkladní a vedlejší konstrukce kromě vozovek a železničního svršku</t>
  </si>
  <si>
    <t xml:space="preserve">    57 - Kryty pozemních komunikací letišť a ploch z kameniva nebo živičné</t>
  </si>
  <si>
    <t xml:space="preserve">    87 - Potrubí z trub plastických a skleněných</t>
  </si>
  <si>
    <t xml:space="preserve">    89 - Ostatní konstrukce</t>
  </si>
  <si>
    <t xml:space="preserve">    99 - Přesun hmot a manipulace se sutí</t>
  </si>
  <si>
    <t>II - UV pro dům č.p.147</t>
  </si>
  <si>
    <t>I</t>
  </si>
  <si>
    <t>UV pro dům č. p. 146</t>
  </si>
  <si>
    <t>-612046308</t>
  </si>
  <si>
    <t>UV3</t>
  </si>
  <si>
    <t>1,0*0,85*(1,63+1,73)*0,5</t>
  </si>
  <si>
    <t>UV4</t>
  </si>
  <si>
    <t>1,0*0,85*(1,53+1,63)*0,5</t>
  </si>
  <si>
    <t>UV5</t>
  </si>
  <si>
    <t>5,5*0,85*(1,38+1,6)*0,5</t>
  </si>
  <si>
    <t>-1924592698</t>
  </si>
  <si>
    <t>943814641</t>
  </si>
  <si>
    <t>1,0*(1,63+1,73)*0,5*2</t>
  </si>
  <si>
    <t>1,0*(1,53+1,63)*0,5*2</t>
  </si>
  <si>
    <t>5,5*(1,38+1,6)*0,5*2</t>
  </si>
  <si>
    <t>-1570806144</t>
  </si>
  <si>
    <t>66</t>
  </si>
  <si>
    <t>-1605145702</t>
  </si>
  <si>
    <t>1852094072</t>
  </si>
  <si>
    <t>1,0*0,85*((1,63+1,73)*0,5-0,1-0,45)</t>
  </si>
  <si>
    <t>1,0*0,85*((1,53+1,63)*0,5-0,1-0,45)</t>
  </si>
  <si>
    <t>5,5*0,85*((1,38+1,6)*0,5-0,1-0,45)</t>
  </si>
  <si>
    <t>-182177056</t>
  </si>
  <si>
    <t>6,232*1,91 'Přepočtené koeficientem množství</t>
  </si>
  <si>
    <t>-30261768</t>
  </si>
  <si>
    <t>(1*2+5,5)*0,85*0,45</t>
  </si>
  <si>
    <t>27680183</t>
  </si>
  <si>
    <t>2,869*2 'Přepočtené koeficientem množství</t>
  </si>
  <si>
    <t>-973578431</t>
  </si>
  <si>
    <t>1514079071</t>
  </si>
  <si>
    <t>-107602562</t>
  </si>
  <si>
    <t>9,737*1,6 'Přepočtené koeficientem množství</t>
  </si>
  <si>
    <t>-127811971</t>
  </si>
  <si>
    <t>(1,0*2+5,5)*1,0</t>
  </si>
  <si>
    <t>-1356297077</t>
  </si>
  <si>
    <t>1,0*2*2+5,5*2</t>
  </si>
  <si>
    <t>1788887158</t>
  </si>
  <si>
    <t>(1,0*2+5,5)*0,85*0,1</t>
  </si>
  <si>
    <t>858115761</t>
  </si>
  <si>
    <t>-1537371219</t>
  </si>
  <si>
    <t>997534136</t>
  </si>
  <si>
    <t>1037627856</t>
  </si>
  <si>
    <t>871310310</t>
  </si>
  <si>
    <t>Montáž kanalizačního potrubí hladkého plnostěnného SN 10 z polypropylenu DN 150</t>
  </si>
  <si>
    <t>-1502780359</t>
  </si>
  <si>
    <t>1,0*2+5,5</t>
  </si>
  <si>
    <t>ELM.05510</t>
  </si>
  <si>
    <t xml:space="preserve">Trubka kanalizační ULTRA-RIB 2 SN 16  150PP</t>
  </si>
  <si>
    <t>-1893046634</t>
  </si>
  <si>
    <t>7,5*1,015 'Přepočtené koeficientem množství</t>
  </si>
  <si>
    <t>894812202</t>
  </si>
  <si>
    <t xml:space="preserve">Vpusť z PP  dno DN 425/150 průtočné 30°,60°,90°</t>
  </si>
  <si>
    <t>1053291980</t>
  </si>
  <si>
    <t>894812231</t>
  </si>
  <si>
    <t>Revizní a čistící šachta z PP DN 425 šachtová roura korugovaná bez hrdla světlé hloubky 1500 mm</t>
  </si>
  <si>
    <t>45966454</t>
  </si>
  <si>
    <t>894812249</t>
  </si>
  <si>
    <t>Příplatek k rourám revizní a čistící šachty z PP DN 425 za uříznutí šachtové roury</t>
  </si>
  <si>
    <t>1218926855</t>
  </si>
  <si>
    <t>894812241</t>
  </si>
  <si>
    <t>Revizní a čistící šachta z PP DN 425 šachtová roura teleskopická světlé hloubky 375 mm</t>
  </si>
  <si>
    <t>-329855080</t>
  </si>
  <si>
    <t>58</t>
  </si>
  <si>
    <t>894812267</t>
  </si>
  <si>
    <t>Revizní a čistící šachta z PP DN 425 mříž litinová do teleskopu čtvercová pro třídu zatížení D400</t>
  </si>
  <si>
    <t>-2102793595</t>
  </si>
  <si>
    <t>-1795642658</t>
  </si>
  <si>
    <t>II</t>
  </si>
  <si>
    <t>UV pro dům č.p.147</t>
  </si>
  <si>
    <t>396119287</t>
  </si>
  <si>
    <t>UV 1</t>
  </si>
  <si>
    <t>1,0*0,85*(1,6+1,78)*0,5</t>
  </si>
  <si>
    <t>UV 2</t>
  </si>
  <si>
    <t>1,0*0,85*(1,58+1,68)*0,5</t>
  </si>
  <si>
    <t>2027663708</t>
  </si>
  <si>
    <t>-1792504322</t>
  </si>
  <si>
    <t>1,0*(1,6+1,78)*0,5*2</t>
  </si>
  <si>
    <t>1,0*(1,58+1,68)*0,5*2</t>
  </si>
  <si>
    <t>36533828</t>
  </si>
  <si>
    <t>725702436</t>
  </si>
  <si>
    <t>1,0*0,85*((1,6+1,78)*0,5-0,1-0,45)</t>
  </si>
  <si>
    <t>1,0*0,85*((1,58+1,68)*0,5-0,1-0,45)</t>
  </si>
  <si>
    <t>-351604213</t>
  </si>
  <si>
    <t>1,887*1,91 'Přepočtené koeficientem množství</t>
  </si>
  <si>
    <t>1904795778</t>
  </si>
  <si>
    <t>1*2*0,85*0,45</t>
  </si>
  <si>
    <t>-1858033400</t>
  </si>
  <si>
    <t>0,765*2 'Přepočtené koeficientem množství</t>
  </si>
  <si>
    <t>67</t>
  </si>
  <si>
    <t>2084018908</t>
  </si>
  <si>
    <t>-1713897853</t>
  </si>
  <si>
    <t>1517630543</t>
  </si>
  <si>
    <t>366839103</t>
  </si>
  <si>
    <t>2,823*1,6 'Přepočtené koeficientem množství</t>
  </si>
  <si>
    <t>372276818</t>
  </si>
  <si>
    <t>1,0*2*1,0</t>
  </si>
  <si>
    <t>53343474</t>
  </si>
  <si>
    <t>1,0*2*2</t>
  </si>
  <si>
    <t>267291532</t>
  </si>
  <si>
    <t>1,0*2*0,85*0,1</t>
  </si>
  <si>
    <t>1351221517</t>
  </si>
  <si>
    <t>-1457069726</t>
  </si>
  <si>
    <t>1761204427</t>
  </si>
  <si>
    <t>-107465755</t>
  </si>
  <si>
    <t>1297954965</t>
  </si>
  <si>
    <t>1938152628</t>
  </si>
  <si>
    <t>338905424</t>
  </si>
  <si>
    <t>60</t>
  </si>
  <si>
    <t>857818715</t>
  </si>
  <si>
    <t>61</t>
  </si>
  <si>
    <t>419661977</t>
  </si>
  <si>
    <t>62</t>
  </si>
  <si>
    <t>-1312696594</t>
  </si>
  <si>
    <t>63</t>
  </si>
  <si>
    <t>-972302434</t>
  </si>
  <si>
    <t>65</t>
  </si>
  <si>
    <t>1598772574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</si>
</sst>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40</v>
      </c>
      <c r="E29" s="44"/>
      <c r="F29" s="30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51</v>
      </c>
      <c r="AI60" s="39"/>
      <c r="AJ60" s="39"/>
      <c r="AK60" s="39"/>
      <c r="AL60" s="39"/>
      <c r="AM60" s="58" t="s">
        <v>52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54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51</v>
      </c>
      <c r="AI75" s="39"/>
      <c r="AJ75" s="39"/>
      <c r="AK75" s="39"/>
      <c r="AL75" s="39"/>
      <c r="AM75" s="58" t="s">
        <v>52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4KL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Oprava kanalizačních přípojek na ul. 17. listopadu č.p. 146,147-Frýdek-Místek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>Frýdek - Místek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8. 7. 2019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Statutární město Frýdek - Místek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73" t="str">
        <f>IF(E17="","",E17)</f>
        <v>Ing. Miloslav Klich</v>
      </c>
      <c r="AN89" s="64"/>
      <c r="AO89" s="64"/>
      <c r="AP89" s="64"/>
      <c r="AQ89" s="37"/>
      <c r="AR89" s="41"/>
      <c r="AS89" s="74" t="s">
        <v>56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73" t="str">
        <f>IF(E20="","",E20)</f>
        <v>Johančíková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57</v>
      </c>
      <c r="D92" s="87"/>
      <c r="E92" s="87"/>
      <c r="F92" s="87"/>
      <c r="G92" s="87"/>
      <c r="H92" s="88"/>
      <c r="I92" s="89" t="s">
        <v>58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59</v>
      </c>
      <c r="AH92" s="87"/>
      <c r="AI92" s="87"/>
      <c r="AJ92" s="87"/>
      <c r="AK92" s="87"/>
      <c r="AL92" s="87"/>
      <c r="AM92" s="87"/>
      <c r="AN92" s="89" t="s">
        <v>60</v>
      </c>
      <c r="AO92" s="87"/>
      <c r="AP92" s="91"/>
      <c r="AQ92" s="92" t="s">
        <v>61</v>
      </c>
      <c r="AR92" s="41"/>
      <c r="AS92" s="93" t="s">
        <v>62</v>
      </c>
      <c r="AT92" s="94" t="s">
        <v>63</v>
      </c>
      <c r="AU92" s="94" t="s">
        <v>64</v>
      </c>
      <c r="AV92" s="94" t="s">
        <v>65</v>
      </c>
      <c r="AW92" s="94" t="s">
        <v>66</v>
      </c>
      <c r="AX92" s="94" t="s">
        <v>67</v>
      </c>
      <c r="AY92" s="94" t="s">
        <v>68</v>
      </c>
      <c r="AZ92" s="94" t="s">
        <v>69</v>
      </c>
      <c r="BA92" s="94" t="s">
        <v>70</v>
      </c>
      <c r="BB92" s="94" t="s">
        <v>71</v>
      </c>
      <c r="BC92" s="94" t="s">
        <v>72</v>
      </c>
      <c r="BD92" s="95" t="s">
        <v>73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74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ROUND(SUM(AG95:AG97),2)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ROUND(SUM(AS95:AS97),2)</f>
        <v>0</v>
      </c>
      <c r="AT94" s="107">
        <f>ROUND(SUM(AV94:AW94),2)</f>
        <v>0</v>
      </c>
      <c r="AU94" s="108">
        <f>ROUND(SUM(AU95:AU97),5)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ROUND(SUM(AZ95:AZ97),2)</f>
        <v>0</v>
      </c>
      <c r="BA94" s="107">
        <f>ROUND(SUM(BA95:BA97),2)</f>
        <v>0</v>
      </c>
      <c r="BB94" s="107">
        <f>ROUND(SUM(BB95:BB97),2)</f>
        <v>0</v>
      </c>
      <c r="BC94" s="107">
        <f>ROUND(SUM(BC95:BC97),2)</f>
        <v>0</v>
      </c>
      <c r="BD94" s="109">
        <f>ROUND(SUM(BD95:BD97),2)</f>
        <v>0</v>
      </c>
      <c r="BS94" s="110" t="s">
        <v>75</v>
      </c>
      <c r="BT94" s="110" t="s">
        <v>76</v>
      </c>
      <c r="BU94" s="111" t="s">
        <v>77</v>
      </c>
      <c r="BV94" s="110" t="s">
        <v>78</v>
      </c>
      <c r="BW94" s="110" t="s">
        <v>5</v>
      </c>
      <c r="BX94" s="110" t="s">
        <v>79</v>
      </c>
      <c r="CL94" s="110" t="s">
        <v>1</v>
      </c>
    </row>
    <row r="95" s="6" customFormat="1" ht="27" customHeight="1">
      <c r="A95" s="112" t="s">
        <v>80</v>
      </c>
      <c r="B95" s="113"/>
      <c r="C95" s="114"/>
      <c r="D95" s="115" t="s">
        <v>81</v>
      </c>
      <c r="E95" s="115"/>
      <c r="F95" s="115"/>
      <c r="G95" s="115"/>
      <c r="H95" s="115"/>
      <c r="I95" s="116"/>
      <c r="J95" s="115" t="s">
        <v>82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'1 - Přípojka jednotné kan...'!J30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83</v>
      </c>
      <c r="AR95" s="119"/>
      <c r="AS95" s="120">
        <v>0</v>
      </c>
      <c r="AT95" s="121">
        <f>ROUND(SUM(AV95:AW95),2)</f>
        <v>0</v>
      </c>
      <c r="AU95" s="122">
        <f>'1 - Přípojka jednotné kan...'!P127</f>
        <v>0</v>
      </c>
      <c r="AV95" s="121">
        <f>'1 - Přípojka jednotné kan...'!J33</f>
        <v>0</v>
      </c>
      <c r="AW95" s="121">
        <f>'1 - Přípojka jednotné kan...'!J34</f>
        <v>0</v>
      </c>
      <c r="AX95" s="121">
        <f>'1 - Přípojka jednotné kan...'!J35</f>
        <v>0</v>
      </c>
      <c r="AY95" s="121">
        <f>'1 - Přípojka jednotné kan...'!J36</f>
        <v>0</v>
      </c>
      <c r="AZ95" s="121">
        <f>'1 - Přípojka jednotné kan...'!F33</f>
        <v>0</v>
      </c>
      <c r="BA95" s="121">
        <f>'1 - Přípojka jednotné kan...'!F34</f>
        <v>0</v>
      </c>
      <c r="BB95" s="121">
        <f>'1 - Přípojka jednotné kan...'!F35</f>
        <v>0</v>
      </c>
      <c r="BC95" s="121">
        <f>'1 - Přípojka jednotné kan...'!F36</f>
        <v>0</v>
      </c>
      <c r="BD95" s="123">
        <f>'1 - Přípojka jednotné kan...'!F37</f>
        <v>0</v>
      </c>
      <c r="BT95" s="124" t="s">
        <v>81</v>
      </c>
      <c r="BV95" s="124" t="s">
        <v>78</v>
      </c>
      <c r="BW95" s="124" t="s">
        <v>84</v>
      </c>
      <c r="BX95" s="124" t="s">
        <v>5</v>
      </c>
      <c r="CL95" s="124" t="s">
        <v>1</v>
      </c>
      <c r="CM95" s="124" t="s">
        <v>85</v>
      </c>
    </row>
    <row r="96" s="6" customFormat="1" ht="27" customHeight="1">
      <c r="A96" s="112" t="s">
        <v>80</v>
      </c>
      <c r="B96" s="113"/>
      <c r="C96" s="114"/>
      <c r="D96" s="115" t="s">
        <v>85</v>
      </c>
      <c r="E96" s="115"/>
      <c r="F96" s="115"/>
      <c r="G96" s="115"/>
      <c r="H96" s="115"/>
      <c r="I96" s="116"/>
      <c r="J96" s="115" t="s">
        <v>86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'2 - Přípojka jednotné kan...'!J30</f>
        <v>0</v>
      </c>
      <c r="AH96" s="116"/>
      <c r="AI96" s="116"/>
      <c r="AJ96" s="116"/>
      <c r="AK96" s="116"/>
      <c r="AL96" s="116"/>
      <c r="AM96" s="116"/>
      <c r="AN96" s="117">
        <f>SUM(AG96,AT96)</f>
        <v>0</v>
      </c>
      <c r="AO96" s="116"/>
      <c r="AP96" s="116"/>
      <c r="AQ96" s="118" t="s">
        <v>83</v>
      </c>
      <c r="AR96" s="119"/>
      <c r="AS96" s="120">
        <v>0</v>
      </c>
      <c r="AT96" s="121">
        <f>ROUND(SUM(AV96:AW96),2)</f>
        <v>0</v>
      </c>
      <c r="AU96" s="122">
        <f>'2 - Přípojka jednotné kan...'!P127</f>
        <v>0</v>
      </c>
      <c r="AV96" s="121">
        <f>'2 - Přípojka jednotné kan...'!J33</f>
        <v>0</v>
      </c>
      <c r="AW96" s="121">
        <f>'2 - Přípojka jednotné kan...'!J34</f>
        <v>0</v>
      </c>
      <c r="AX96" s="121">
        <f>'2 - Přípojka jednotné kan...'!J35</f>
        <v>0</v>
      </c>
      <c r="AY96" s="121">
        <f>'2 - Přípojka jednotné kan...'!J36</f>
        <v>0</v>
      </c>
      <c r="AZ96" s="121">
        <f>'2 - Přípojka jednotné kan...'!F33</f>
        <v>0</v>
      </c>
      <c r="BA96" s="121">
        <f>'2 - Přípojka jednotné kan...'!F34</f>
        <v>0</v>
      </c>
      <c r="BB96" s="121">
        <f>'2 - Přípojka jednotné kan...'!F35</f>
        <v>0</v>
      </c>
      <c r="BC96" s="121">
        <f>'2 - Přípojka jednotné kan...'!F36</f>
        <v>0</v>
      </c>
      <c r="BD96" s="123">
        <f>'2 - Přípojka jednotné kan...'!F37</f>
        <v>0</v>
      </c>
      <c r="BT96" s="124" t="s">
        <v>81</v>
      </c>
      <c r="BV96" s="124" t="s">
        <v>78</v>
      </c>
      <c r="BW96" s="124" t="s">
        <v>87</v>
      </c>
      <c r="BX96" s="124" t="s">
        <v>5</v>
      </c>
      <c r="CL96" s="124" t="s">
        <v>1</v>
      </c>
      <c r="CM96" s="124" t="s">
        <v>85</v>
      </c>
    </row>
    <row r="97" s="6" customFormat="1" ht="16.5" customHeight="1">
      <c r="A97" s="112" t="s">
        <v>80</v>
      </c>
      <c r="B97" s="113"/>
      <c r="C97" s="114"/>
      <c r="D97" s="115" t="s">
        <v>88</v>
      </c>
      <c r="E97" s="115"/>
      <c r="F97" s="115"/>
      <c r="G97" s="115"/>
      <c r="H97" s="115"/>
      <c r="I97" s="116"/>
      <c r="J97" s="115" t="s">
        <v>89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7">
        <f>'3 - Uliční vpusti'!J30</f>
        <v>0</v>
      </c>
      <c r="AH97" s="116"/>
      <c r="AI97" s="116"/>
      <c r="AJ97" s="116"/>
      <c r="AK97" s="116"/>
      <c r="AL97" s="116"/>
      <c r="AM97" s="116"/>
      <c r="AN97" s="117">
        <f>SUM(AG97,AT97)</f>
        <v>0</v>
      </c>
      <c r="AO97" s="116"/>
      <c r="AP97" s="116"/>
      <c r="AQ97" s="118" t="s">
        <v>83</v>
      </c>
      <c r="AR97" s="119"/>
      <c r="AS97" s="125">
        <v>0</v>
      </c>
      <c r="AT97" s="126">
        <f>ROUND(SUM(AV97:AW97),2)</f>
        <v>0</v>
      </c>
      <c r="AU97" s="127">
        <f>'3 - Uliční vpusti'!P132</f>
        <v>0</v>
      </c>
      <c r="AV97" s="126">
        <f>'3 - Uliční vpusti'!J33</f>
        <v>0</v>
      </c>
      <c r="AW97" s="126">
        <f>'3 - Uliční vpusti'!J34</f>
        <v>0</v>
      </c>
      <c r="AX97" s="126">
        <f>'3 - Uliční vpusti'!J35</f>
        <v>0</v>
      </c>
      <c r="AY97" s="126">
        <f>'3 - Uliční vpusti'!J36</f>
        <v>0</v>
      </c>
      <c r="AZ97" s="126">
        <f>'3 - Uliční vpusti'!F33</f>
        <v>0</v>
      </c>
      <c r="BA97" s="126">
        <f>'3 - Uliční vpusti'!F34</f>
        <v>0</v>
      </c>
      <c r="BB97" s="126">
        <f>'3 - Uliční vpusti'!F35</f>
        <v>0</v>
      </c>
      <c r="BC97" s="126">
        <f>'3 - Uliční vpusti'!F36</f>
        <v>0</v>
      </c>
      <c r="BD97" s="128">
        <f>'3 - Uliční vpusti'!F37</f>
        <v>0</v>
      </c>
      <c r="BT97" s="124" t="s">
        <v>81</v>
      </c>
      <c r="BV97" s="124" t="s">
        <v>78</v>
      </c>
      <c r="BW97" s="124" t="s">
        <v>90</v>
      </c>
      <c r="BX97" s="124" t="s">
        <v>5</v>
      </c>
      <c r="CL97" s="124" t="s">
        <v>1</v>
      </c>
      <c r="CM97" s="124" t="s">
        <v>85</v>
      </c>
    </row>
    <row r="98" s="1" customFormat="1" ht="30" customHeight="1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</row>
    <row r="99" s="1" customFormat="1" ht="6.96" customHeight="1"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41"/>
    </row>
  </sheetData>
  <sheetProtection sheet="1" formatColumns="0" formatRows="0" objects="1" scenarios="1" spinCount="100000" saltValue="W1RQPyZgYUkhcW0WuJbd3G6HvgWnE/LIYbYnYg0t0DQlrdVyR2CVvcZSf4zLA61+qvzB5cVXHtUaEp6vWBZaJA==" hashValue="/T0g3vxEuIUcZbr5w7FXX0j3wHSdAOhyZFeSZ5BX+ESelAYT8VkuHK2MMtt94ommUyUfCKEdGtbnd0/otpwc5g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1 - Přípojka jednotné kan...'!C2" display="/"/>
    <hyperlink ref="A96" location="'2 - Přípojka jednotné kan...'!C2" display="/"/>
    <hyperlink ref="A97" location="'3 - Uliční vpusti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84</v>
      </c>
    </row>
    <row r="3" hidden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85</v>
      </c>
    </row>
    <row r="4" hidden="1" ht="24.96" customHeight="1">
      <c r="B4" s="18"/>
      <c r="D4" s="133" t="s">
        <v>91</v>
      </c>
      <c r="L4" s="18"/>
      <c r="M4" s="134" t="s">
        <v>10</v>
      </c>
      <c r="AT4" s="15" t="s">
        <v>4</v>
      </c>
    </row>
    <row r="5" hidden="1" ht="6.96" customHeight="1">
      <c r="B5" s="18"/>
      <c r="L5" s="18"/>
    </row>
    <row r="6" hidden="1" ht="12" customHeight="1">
      <c r="B6" s="18"/>
      <c r="D6" s="135" t="s">
        <v>16</v>
      </c>
      <c r="L6" s="18"/>
    </row>
    <row r="7" hidden="1" ht="16.5" customHeight="1">
      <c r="B7" s="18"/>
      <c r="E7" s="136" t="str">
        <f>'Rekapitulace stavby'!K6</f>
        <v>Oprava kanalizačních přípojek na ul. 17. listopadu č.p. 146,147-Frýdek-Místek</v>
      </c>
      <c r="F7" s="135"/>
      <c r="G7" s="135"/>
      <c r="H7" s="135"/>
      <c r="L7" s="18"/>
    </row>
    <row r="8" hidden="1" s="1" customFormat="1" ht="12" customHeight="1">
      <c r="B8" s="41"/>
      <c r="D8" s="135" t="s">
        <v>92</v>
      </c>
      <c r="I8" s="137"/>
      <c r="L8" s="41"/>
    </row>
    <row r="9" hidden="1" s="1" customFormat="1" ht="36.96" customHeight="1">
      <c r="B9" s="41"/>
      <c r="E9" s="138" t="s">
        <v>93</v>
      </c>
      <c r="F9" s="1"/>
      <c r="G9" s="1"/>
      <c r="H9" s="1"/>
      <c r="I9" s="137"/>
      <c r="L9" s="41"/>
    </row>
    <row r="10" hidden="1" s="1" customFormat="1">
      <c r="B10" s="41"/>
      <c r="I10" s="137"/>
      <c r="L10" s="41"/>
    </row>
    <row r="11" hidden="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hidden="1" s="1" customFormat="1" ht="12" customHeight="1">
      <c r="B12" s="41"/>
      <c r="D12" s="135" t="s">
        <v>20</v>
      </c>
      <c r="F12" s="139" t="s">
        <v>21</v>
      </c>
      <c r="I12" s="140" t="s">
        <v>22</v>
      </c>
      <c r="J12" s="141" t="str">
        <f>'Rekapitulace stavby'!AN8</f>
        <v>8. 7. 2019</v>
      </c>
      <c r="L12" s="41"/>
    </row>
    <row r="13" hidden="1" s="1" customFormat="1" ht="10.8" customHeight="1">
      <c r="B13" s="41"/>
      <c r="I13" s="137"/>
      <c r="L13" s="41"/>
    </row>
    <row r="14" hidden="1" s="1" customFormat="1" ht="12" customHeight="1">
      <c r="B14" s="41"/>
      <c r="D14" s="135" t="s">
        <v>24</v>
      </c>
      <c r="I14" s="140" t="s">
        <v>25</v>
      </c>
      <c r="J14" s="139" t="s">
        <v>1</v>
      </c>
      <c r="L14" s="41"/>
    </row>
    <row r="15" hidden="1" s="1" customFormat="1" ht="18" customHeight="1">
      <c r="B15" s="41"/>
      <c r="E15" s="139" t="s">
        <v>26</v>
      </c>
      <c r="I15" s="140" t="s">
        <v>27</v>
      </c>
      <c r="J15" s="139" t="s">
        <v>1</v>
      </c>
      <c r="L15" s="41"/>
    </row>
    <row r="16" hidden="1" s="1" customFormat="1" ht="6.96" customHeight="1">
      <c r="B16" s="41"/>
      <c r="I16" s="137"/>
      <c r="L16" s="41"/>
    </row>
    <row r="17" hidden="1" s="1" customFormat="1" ht="12" customHeight="1">
      <c r="B17" s="41"/>
      <c r="D17" s="135" t="s">
        <v>28</v>
      </c>
      <c r="I17" s="140" t="s">
        <v>25</v>
      </c>
      <c r="J17" s="31" t="str">
        <f>'Rekapitulace stavby'!AN13</f>
        <v>Vyplň údaj</v>
      </c>
      <c r="L17" s="41"/>
    </row>
    <row r="18" hidden="1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27</v>
      </c>
      <c r="J18" s="31" t="str">
        <f>'Rekapitulace stavby'!AN14</f>
        <v>Vyplň údaj</v>
      </c>
      <c r="L18" s="41"/>
    </row>
    <row r="19" hidden="1" s="1" customFormat="1" ht="6.96" customHeight="1">
      <c r="B19" s="41"/>
      <c r="I19" s="137"/>
      <c r="L19" s="41"/>
    </row>
    <row r="20" hidden="1" s="1" customFormat="1" ht="12" customHeight="1">
      <c r="B20" s="41"/>
      <c r="D20" s="135" t="s">
        <v>30</v>
      </c>
      <c r="I20" s="140" t="s">
        <v>25</v>
      </c>
      <c r="J20" s="139" t="s">
        <v>1</v>
      </c>
      <c r="L20" s="41"/>
    </row>
    <row r="21" hidden="1" s="1" customFormat="1" ht="18" customHeight="1">
      <c r="B21" s="41"/>
      <c r="E21" s="139" t="s">
        <v>31</v>
      </c>
      <c r="I21" s="140" t="s">
        <v>27</v>
      </c>
      <c r="J21" s="139" t="s">
        <v>1</v>
      </c>
      <c r="L21" s="41"/>
    </row>
    <row r="22" hidden="1" s="1" customFormat="1" ht="6.96" customHeight="1">
      <c r="B22" s="41"/>
      <c r="I22" s="137"/>
      <c r="L22" s="41"/>
    </row>
    <row r="23" hidden="1" s="1" customFormat="1" ht="12" customHeight="1">
      <c r="B23" s="41"/>
      <c r="D23" s="135" t="s">
        <v>33</v>
      </c>
      <c r="I23" s="140" t="s">
        <v>25</v>
      </c>
      <c r="J23" s="139" t="s">
        <v>1</v>
      </c>
      <c r="L23" s="41"/>
    </row>
    <row r="24" hidden="1" s="1" customFormat="1" ht="18" customHeight="1">
      <c r="B24" s="41"/>
      <c r="E24" s="139" t="s">
        <v>34</v>
      </c>
      <c r="I24" s="140" t="s">
        <v>27</v>
      </c>
      <c r="J24" s="139" t="s">
        <v>1</v>
      </c>
      <c r="L24" s="41"/>
    </row>
    <row r="25" hidden="1" s="1" customFormat="1" ht="6.96" customHeight="1">
      <c r="B25" s="41"/>
      <c r="I25" s="137"/>
      <c r="L25" s="41"/>
    </row>
    <row r="26" hidden="1" s="1" customFormat="1" ht="12" customHeight="1">
      <c r="B26" s="41"/>
      <c r="D26" s="135" t="s">
        <v>35</v>
      </c>
      <c r="I26" s="137"/>
      <c r="L26" s="41"/>
    </row>
    <row r="27" hidden="1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hidden="1" s="1" customFormat="1" ht="6.96" customHeight="1">
      <c r="B28" s="41"/>
      <c r="I28" s="137"/>
      <c r="L28" s="41"/>
    </row>
    <row r="29" hidden="1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hidden="1" s="1" customFormat="1" ht="25.44" customHeight="1">
      <c r="B30" s="41"/>
      <c r="D30" s="146" t="s">
        <v>36</v>
      </c>
      <c r="I30" s="137"/>
      <c r="J30" s="147">
        <f>ROUND(J127, 2)</f>
        <v>0</v>
      </c>
      <c r="L30" s="41"/>
    </row>
    <row r="31" hidden="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hidden="1" s="1" customFormat="1" ht="14.4" customHeight="1">
      <c r="B32" s="41"/>
      <c r="F32" s="148" t="s">
        <v>38</v>
      </c>
      <c r="I32" s="149" t="s">
        <v>37</v>
      </c>
      <c r="J32" s="148" t="s">
        <v>39</v>
      </c>
      <c r="L32" s="41"/>
    </row>
    <row r="33" hidden="1" s="1" customFormat="1" ht="14.4" customHeight="1">
      <c r="B33" s="41"/>
      <c r="D33" s="150" t="s">
        <v>40</v>
      </c>
      <c r="E33" s="135" t="s">
        <v>41</v>
      </c>
      <c r="F33" s="151">
        <f>ROUND((SUM(BE127:BE230)),  2)</f>
        <v>0</v>
      </c>
      <c r="I33" s="152">
        <v>0.20999999999999999</v>
      </c>
      <c r="J33" s="151">
        <f>ROUND(((SUM(BE127:BE230))*I33),  2)</f>
        <v>0</v>
      </c>
      <c r="L33" s="41"/>
    </row>
    <row r="34" hidden="1" s="1" customFormat="1" ht="14.4" customHeight="1">
      <c r="B34" s="41"/>
      <c r="E34" s="135" t="s">
        <v>42</v>
      </c>
      <c r="F34" s="151">
        <f>ROUND((SUM(BF127:BF230)),  2)</f>
        <v>0</v>
      </c>
      <c r="I34" s="152">
        <v>0.14999999999999999</v>
      </c>
      <c r="J34" s="151">
        <f>ROUND(((SUM(BF127:BF230))*I34),  2)</f>
        <v>0</v>
      </c>
      <c r="L34" s="41"/>
    </row>
    <row r="35" hidden="1" s="1" customFormat="1" ht="14.4" customHeight="1">
      <c r="B35" s="41"/>
      <c r="E35" s="135" t="s">
        <v>43</v>
      </c>
      <c r="F35" s="151">
        <f>ROUND((SUM(BG127:BG230)),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44</v>
      </c>
      <c r="F36" s="151">
        <f>ROUND((SUM(BH127:BH230)),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45</v>
      </c>
      <c r="F37" s="151">
        <f>ROUND((SUM(BI127:BI230)),  2)</f>
        <v>0</v>
      </c>
      <c r="I37" s="152">
        <v>0</v>
      </c>
      <c r="J37" s="151">
        <f>0</f>
        <v>0</v>
      </c>
      <c r="L37" s="41"/>
    </row>
    <row r="38" hidden="1" s="1" customFormat="1" ht="6.96" customHeight="1">
      <c r="B38" s="41"/>
      <c r="I38" s="137"/>
      <c r="L38" s="41"/>
    </row>
    <row r="39" hidden="1" s="1" customFormat="1" ht="25.44" customHeight="1"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8"/>
      <c r="J39" s="159">
        <f>SUM(J30:J37)</f>
        <v>0</v>
      </c>
      <c r="K39" s="160"/>
      <c r="L39" s="41"/>
    </row>
    <row r="40" hidden="1" s="1" customFormat="1" ht="14.4" customHeight="1">
      <c r="B40" s="41"/>
      <c r="I40" s="137"/>
      <c r="L40" s="41"/>
    </row>
    <row r="41" hidden="1" ht="14.4" customHeight="1">
      <c r="B41" s="18"/>
      <c r="L41" s="18"/>
    </row>
    <row r="42" hidden="1" ht="14.4" customHeight="1">
      <c r="B42" s="18"/>
      <c r="L42" s="18"/>
    </row>
    <row r="43" hidden="1" ht="14.4" customHeight="1">
      <c r="B43" s="18"/>
      <c r="L43" s="18"/>
    </row>
    <row r="44" hidden="1" ht="14.4" customHeight="1">
      <c r="B44" s="18"/>
      <c r="L44" s="18"/>
    </row>
    <row r="45" hidden="1" ht="14.4" customHeight="1">
      <c r="B45" s="18"/>
      <c r="L45" s="18"/>
    </row>
    <row r="46" hidden="1" ht="14.4" customHeight="1">
      <c r="B46" s="18"/>
      <c r="L46" s="18"/>
    </row>
    <row r="47" hidden="1" ht="14.4" customHeight="1">
      <c r="B47" s="18"/>
      <c r="L47" s="18"/>
    </row>
    <row r="48" hidden="1" ht="14.4" customHeight="1">
      <c r="B48" s="18"/>
      <c r="L48" s="18"/>
    </row>
    <row r="49" hidden="1" ht="14.4" customHeight="1">
      <c r="B49" s="18"/>
      <c r="L49" s="18"/>
    </row>
    <row r="50" hidden="1" s="1" customFormat="1" ht="14.4" customHeight="1">
      <c r="B50" s="41"/>
      <c r="D50" s="161" t="s">
        <v>49</v>
      </c>
      <c r="E50" s="162"/>
      <c r="F50" s="162"/>
      <c r="G50" s="161" t="s">
        <v>50</v>
      </c>
      <c r="H50" s="162"/>
      <c r="I50" s="163"/>
      <c r="J50" s="162"/>
      <c r="K50" s="162"/>
      <c r="L50" s="4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1" customFormat="1">
      <c r="B61" s="41"/>
      <c r="D61" s="164" t="s">
        <v>51</v>
      </c>
      <c r="E61" s="165"/>
      <c r="F61" s="166" t="s">
        <v>52</v>
      </c>
      <c r="G61" s="164" t="s">
        <v>51</v>
      </c>
      <c r="H61" s="165"/>
      <c r="I61" s="167"/>
      <c r="J61" s="168" t="s">
        <v>52</v>
      </c>
      <c r="K61" s="165"/>
      <c r="L61" s="41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1" customFormat="1">
      <c r="B65" s="41"/>
      <c r="D65" s="161" t="s">
        <v>53</v>
      </c>
      <c r="E65" s="162"/>
      <c r="F65" s="162"/>
      <c r="G65" s="161" t="s">
        <v>54</v>
      </c>
      <c r="H65" s="162"/>
      <c r="I65" s="163"/>
      <c r="J65" s="162"/>
      <c r="K65" s="162"/>
      <c r="L65" s="41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1" customFormat="1">
      <c r="B76" s="41"/>
      <c r="D76" s="164" t="s">
        <v>51</v>
      </c>
      <c r="E76" s="165"/>
      <c r="F76" s="166" t="s">
        <v>52</v>
      </c>
      <c r="G76" s="164" t="s">
        <v>51</v>
      </c>
      <c r="H76" s="165"/>
      <c r="I76" s="167"/>
      <c r="J76" s="168" t="s">
        <v>52</v>
      </c>
      <c r="K76" s="165"/>
      <c r="L76" s="41"/>
    </row>
    <row r="77" hidden="1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78" hidden="1"/>
    <row r="79" hidden="1"/>
    <row r="80" hidden="1"/>
    <row r="81" hidden="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hidden="1" s="1" customFormat="1" ht="24.96" customHeight="1">
      <c r="B82" s="36"/>
      <c r="C82" s="21" t="s">
        <v>94</v>
      </c>
      <c r="D82" s="37"/>
      <c r="E82" s="37"/>
      <c r="F82" s="37"/>
      <c r="G82" s="37"/>
      <c r="H82" s="37"/>
      <c r="I82" s="137"/>
      <c r="J82" s="37"/>
      <c r="K82" s="37"/>
      <c r="L82" s="41"/>
    </row>
    <row r="83" hidden="1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hidden="1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hidden="1" s="1" customFormat="1" ht="16.5" customHeight="1">
      <c r="B85" s="36"/>
      <c r="C85" s="37"/>
      <c r="D85" s="37"/>
      <c r="E85" s="175" t="str">
        <f>E7</f>
        <v>Oprava kanalizačních přípojek na ul. 17. listopadu č.p. 146,147-Frýdek-Místek</v>
      </c>
      <c r="F85" s="30"/>
      <c r="G85" s="30"/>
      <c r="H85" s="30"/>
      <c r="I85" s="137"/>
      <c r="J85" s="37"/>
      <c r="K85" s="37"/>
      <c r="L85" s="41"/>
    </row>
    <row r="86" hidden="1" s="1" customFormat="1" ht="12" customHeight="1">
      <c r="B86" s="36"/>
      <c r="C86" s="30" t="s">
        <v>92</v>
      </c>
      <c r="D86" s="37"/>
      <c r="E86" s="37"/>
      <c r="F86" s="37"/>
      <c r="G86" s="37"/>
      <c r="H86" s="37"/>
      <c r="I86" s="137"/>
      <c r="J86" s="37"/>
      <c r="K86" s="37"/>
      <c r="L86" s="41"/>
    </row>
    <row r="87" hidden="1" s="1" customFormat="1" ht="16.5" customHeight="1">
      <c r="B87" s="36"/>
      <c r="C87" s="37"/>
      <c r="D87" s="37"/>
      <c r="E87" s="69" t="str">
        <f>E9</f>
        <v>1 - Přípojka jednotné kanalizace pro č.p. 146</v>
      </c>
      <c r="F87" s="37"/>
      <c r="G87" s="37"/>
      <c r="H87" s="37"/>
      <c r="I87" s="137"/>
      <c r="J87" s="37"/>
      <c r="K87" s="37"/>
      <c r="L87" s="41"/>
    </row>
    <row r="88" hidden="1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hidden="1" s="1" customFormat="1" ht="12" customHeight="1">
      <c r="B89" s="36"/>
      <c r="C89" s="30" t="s">
        <v>20</v>
      </c>
      <c r="D89" s="37"/>
      <c r="E89" s="37"/>
      <c r="F89" s="25" t="str">
        <f>F12</f>
        <v>Frýdek - Místek</v>
      </c>
      <c r="G89" s="37"/>
      <c r="H89" s="37"/>
      <c r="I89" s="140" t="s">
        <v>22</v>
      </c>
      <c r="J89" s="72" t="str">
        <f>IF(J12="","",J12)</f>
        <v>8. 7. 2019</v>
      </c>
      <c r="K89" s="37"/>
      <c r="L89" s="41"/>
    </row>
    <row r="90" hidden="1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hidden="1" s="1" customFormat="1" ht="15.15" customHeight="1">
      <c r="B91" s="36"/>
      <c r="C91" s="30" t="s">
        <v>24</v>
      </c>
      <c r="D91" s="37"/>
      <c r="E91" s="37"/>
      <c r="F91" s="25" t="str">
        <f>E15</f>
        <v>Statutární město Frýdek - Místek</v>
      </c>
      <c r="G91" s="37"/>
      <c r="H91" s="37"/>
      <c r="I91" s="140" t="s">
        <v>30</v>
      </c>
      <c r="J91" s="34" t="str">
        <f>E21</f>
        <v>Ing. Miloslav Klich</v>
      </c>
      <c r="K91" s="37"/>
      <c r="L91" s="41"/>
    </row>
    <row r="92" hidden="1" s="1" customFormat="1" ht="15.15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0" t="s">
        <v>33</v>
      </c>
      <c r="J92" s="34" t="str">
        <f>E24</f>
        <v>Johančíková</v>
      </c>
      <c r="K92" s="37"/>
      <c r="L92" s="41"/>
    </row>
    <row r="93" hidden="1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hidden="1" s="1" customFormat="1" ht="29.28" customHeight="1">
      <c r="B94" s="36"/>
      <c r="C94" s="176" t="s">
        <v>95</v>
      </c>
      <c r="D94" s="177"/>
      <c r="E94" s="177"/>
      <c r="F94" s="177"/>
      <c r="G94" s="177"/>
      <c r="H94" s="177"/>
      <c r="I94" s="178"/>
      <c r="J94" s="179" t="s">
        <v>96</v>
      </c>
      <c r="K94" s="177"/>
      <c r="L94" s="41"/>
    </row>
    <row r="95" hidden="1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hidden="1" s="1" customFormat="1" ht="22.8" customHeight="1">
      <c r="B96" s="36"/>
      <c r="C96" s="180" t="s">
        <v>97</v>
      </c>
      <c r="D96" s="37"/>
      <c r="E96" s="37"/>
      <c r="F96" s="37"/>
      <c r="G96" s="37"/>
      <c r="H96" s="37"/>
      <c r="I96" s="137"/>
      <c r="J96" s="103">
        <f>J127</f>
        <v>0</v>
      </c>
      <c r="K96" s="37"/>
      <c r="L96" s="41"/>
      <c r="AU96" s="15" t="s">
        <v>98</v>
      </c>
    </row>
    <row r="97" hidden="1" s="8" customFormat="1" ht="24.96" customHeight="1">
      <c r="B97" s="181"/>
      <c r="C97" s="182"/>
      <c r="D97" s="183" t="s">
        <v>99</v>
      </c>
      <c r="E97" s="184"/>
      <c r="F97" s="184"/>
      <c r="G97" s="184"/>
      <c r="H97" s="184"/>
      <c r="I97" s="185"/>
      <c r="J97" s="186">
        <f>J128</f>
        <v>0</v>
      </c>
      <c r="K97" s="182"/>
      <c r="L97" s="187"/>
    </row>
    <row r="98" hidden="1" s="8" customFormat="1" ht="24.96" customHeight="1">
      <c r="B98" s="181"/>
      <c r="C98" s="182"/>
      <c r="D98" s="183" t="s">
        <v>100</v>
      </c>
      <c r="E98" s="184"/>
      <c r="F98" s="184"/>
      <c r="G98" s="184"/>
      <c r="H98" s="184"/>
      <c r="I98" s="185"/>
      <c r="J98" s="186">
        <f>J171</f>
        <v>0</v>
      </c>
      <c r="K98" s="182"/>
      <c r="L98" s="187"/>
    </row>
    <row r="99" hidden="1" s="8" customFormat="1" ht="24.96" customHeight="1">
      <c r="B99" s="181"/>
      <c r="C99" s="182"/>
      <c r="D99" s="183" t="s">
        <v>101</v>
      </c>
      <c r="E99" s="184"/>
      <c r="F99" s="184"/>
      <c r="G99" s="184"/>
      <c r="H99" s="184"/>
      <c r="I99" s="185"/>
      <c r="J99" s="186">
        <f>J178</f>
        <v>0</v>
      </c>
      <c r="K99" s="182"/>
      <c r="L99" s="187"/>
    </row>
    <row r="100" hidden="1" s="8" customFormat="1" ht="24.96" customHeight="1">
      <c r="B100" s="181"/>
      <c r="C100" s="182"/>
      <c r="D100" s="183" t="s">
        <v>102</v>
      </c>
      <c r="E100" s="184"/>
      <c r="F100" s="184"/>
      <c r="G100" s="184"/>
      <c r="H100" s="184"/>
      <c r="I100" s="185"/>
      <c r="J100" s="186">
        <f>J181</f>
        <v>0</v>
      </c>
      <c r="K100" s="182"/>
      <c r="L100" s="187"/>
    </row>
    <row r="101" hidden="1" s="8" customFormat="1" ht="24.96" customHeight="1">
      <c r="B101" s="181"/>
      <c r="C101" s="182"/>
      <c r="D101" s="183" t="s">
        <v>103</v>
      </c>
      <c r="E101" s="184"/>
      <c r="F101" s="184"/>
      <c r="G101" s="184"/>
      <c r="H101" s="184"/>
      <c r="I101" s="185"/>
      <c r="J101" s="186">
        <f>J186</f>
        <v>0</v>
      </c>
      <c r="K101" s="182"/>
      <c r="L101" s="187"/>
    </row>
    <row r="102" hidden="1" s="8" customFormat="1" ht="24.96" customHeight="1">
      <c r="B102" s="181"/>
      <c r="C102" s="182"/>
      <c r="D102" s="183" t="s">
        <v>104</v>
      </c>
      <c r="E102" s="184"/>
      <c r="F102" s="184"/>
      <c r="G102" s="184"/>
      <c r="H102" s="184"/>
      <c r="I102" s="185"/>
      <c r="J102" s="186">
        <f>J195</f>
        <v>0</v>
      </c>
      <c r="K102" s="182"/>
      <c r="L102" s="187"/>
    </row>
    <row r="103" hidden="1" s="8" customFormat="1" ht="24.96" customHeight="1">
      <c r="B103" s="181"/>
      <c r="C103" s="182"/>
      <c r="D103" s="183" t="s">
        <v>105</v>
      </c>
      <c r="E103" s="184"/>
      <c r="F103" s="184"/>
      <c r="G103" s="184"/>
      <c r="H103" s="184"/>
      <c r="I103" s="185"/>
      <c r="J103" s="186">
        <f>J205</f>
        <v>0</v>
      </c>
      <c r="K103" s="182"/>
      <c r="L103" s="187"/>
    </row>
    <row r="104" hidden="1" s="8" customFormat="1" ht="24.96" customHeight="1">
      <c r="B104" s="181"/>
      <c r="C104" s="182"/>
      <c r="D104" s="183" t="s">
        <v>106</v>
      </c>
      <c r="E104" s="184"/>
      <c r="F104" s="184"/>
      <c r="G104" s="184"/>
      <c r="H104" s="184"/>
      <c r="I104" s="185"/>
      <c r="J104" s="186">
        <f>J211</f>
        <v>0</v>
      </c>
      <c r="K104" s="182"/>
      <c r="L104" s="187"/>
    </row>
    <row r="105" hidden="1" s="8" customFormat="1" ht="24.96" customHeight="1">
      <c r="B105" s="181"/>
      <c r="C105" s="182"/>
      <c r="D105" s="183" t="s">
        <v>107</v>
      </c>
      <c r="E105" s="184"/>
      <c r="F105" s="184"/>
      <c r="G105" s="184"/>
      <c r="H105" s="184"/>
      <c r="I105" s="185"/>
      <c r="J105" s="186">
        <f>J213</f>
        <v>0</v>
      </c>
      <c r="K105" s="182"/>
      <c r="L105" s="187"/>
    </row>
    <row r="106" hidden="1" s="8" customFormat="1" ht="24.96" customHeight="1">
      <c r="B106" s="181"/>
      <c r="C106" s="182"/>
      <c r="D106" s="183" t="s">
        <v>108</v>
      </c>
      <c r="E106" s="184"/>
      <c r="F106" s="184"/>
      <c r="G106" s="184"/>
      <c r="H106" s="184"/>
      <c r="I106" s="185"/>
      <c r="J106" s="186">
        <f>J215</f>
        <v>0</v>
      </c>
      <c r="K106" s="182"/>
      <c r="L106" s="187"/>
    </row>
    <row r="107" hidden="1" s="8" customFormat="1" ht="24.96" customHeight="1">
      <c r="B107" s="181"/>
      <c r="C107" s="182"/>
      <c r="D107" s="183" t="s">
        <v>109</v>
      </c>
      <c r="E107" s="184"/>
      <c r="F107" s="184"/>
      <c r="G107" s="184"/>
      <c r="H107" s="184"/>
      <c r="I107" s="185"/>
      <c r="J107" s="186">
        <f>J227</f>
        <v>0</v>
      </c>
      <c r="K107" s="182"/>
      <c r="L107" s="187"/>
    </row>
    <row r="108" hidden="1" s="1" customFormat="1" ht="21.84" customHeight="1">
      <c r="B108" s="36"/>
      <c r="C108" s="37"/>
      <c r="D108" s="37"/>
      <c r="E108" s="37"/>
      <c r="F108" s="37"/>
      <c r="G108" s="37"/>
      <c r="H108" s="37"/>
      <c r="I108" s="137"/>
      <c r="J108" s="37"/>
      <c r="K108" s="37"/>
      <c r="L108" s="41"/>
    </row>
    <row r="109" hidden="1" s="1" customFormat="1" ht="6.96" customHeight="1">
      <c r="B109" s="59"/>
      <c r="C109" s="60"/>
      <c r="D109" s="60"/>
      <c r="E109" s="60"/>
      <c r="F109" s="60"/>
      <c r="G109" s="60"/>
      <c r="H109" s="60"/>
      <c r="I109" s="171"/>
      <c r="J109" s="60"/>
      <c r="K109" s="60"/>
      <c r="L109" s="41"/>
    </row>
    <row r="110" hidden="1"/>
    <row r="111" hidden="1"/>
    <row r="112" hidden="1"/>
    <row r="113" s="1" customFormat="1" ht="6.96" customHeight="1">
      <c r="B113" s="61"/>
      <c r="C113" s="62"/>
      <c r="D113" s="62"/>
      <c r="E113" s="62"/>
      <c r="F113" s="62"/>
      <c r="G113" s="62"/>
      <c r="H113" s="62"/>
      <c r="I113" s="174"/>
      <c r="J113" s="62"/>
      <c r="K113" s="62"/>
      <c r="L113" s="41"/>
    </row>
    <row r="114" s="1" customFormat="1" ht="24.96" customHeight="1">
      <c r="B114" s="36"/>
      <c r="C114" s="21" t="s">
        <v>110</v>
      </c>
      <c r="D114" s="37"/>
      <c r="E114" s="37"/>
      <c r="F114" s="37"/>
      <c r="G114" s="37"/>
      <c r="H114" s="37"/>
      <c r="I114" s="137"/>
      <c r="J114" s="37"/>
      <c r="K114" s="37"/>
      <c r="L114" s="41"/>
    </row>
    <row r="115" s="1" customFormat="1" ht="6.96" customHeight="1">
      <c r="B115" s="36"/>
      <c r="C115" s="37"/>
      <c r="D115" s="37"/>
      <c r="E115" s="37"/>
      <c r="F115" s="37"/>
      <c r="G115" s="37"/>
      <c r="H115" s="37"/>
      <c r="I115" s="137"/>
      <c r="J115" s="37"/>
      <c r="K115" s="37"/>
      <c r="L115" s="41"/>
    </row>
    <row r="116" s="1" customFormat="1" ht="12" customHeight="1">
      <c r="B116" s="36"/>
      <c r="C116" s="30" t="s">
        <v>16</v>
      </c>
      <c r="D116" s="37"/>
      <c r="E116" s="37"/>
      <c r="F116" s="37"/>
      <c r="G116" s="37"/>
      <c r="H116" s="37"/>
      <c r="I116" s="137"/>
      <c r="J116" s="37"/>
      <c r="K116" s="37"/>
      <c r="L116" s="41"/>
    </row>
    <row r="117" s="1" customFormat="1" ht="16.5" customHeight="1">
      <c r="B117" s="36"/>
      <c r="C117" s="37"/>
      <c r="D117" s="37"/>
      <c r="E117" s="175" t="str">
        <f>E7</f>
        <v>Oprava kanalizačních přípojek na ul. 17. listopadu č.p. 146,147-Frýdek-Místek</v>
      </c>
      <c r="F117" s="30"/>
      <c r="G117" s="30"/>
      <c r="H117" s="30"/>
      <c r="I117" s="137"/>
      <c r="J117" s="37"/>
      <c r="K117" s="37"/>
      <c r="L117" s="41"/>
    </row>
    <row r="118" s="1" customFormat="1" ht="12" customHeight="1">
      <c r="B118" s="36"/>
      <c r="C118" s="30" t="s">
        <v>92</v>
      </c>
      <c r="D118" s="37"/>
      <c r="E118" s="37"/>
      <c r="F118" s="37"/>
      <c r="G118" s="37"/>
      <c r="H118" s="37"/>
      <c r="I118" s="137"/>
      <c r="J118" s="37"/>
      <c r="K118" s="37"/>
      <c r="L118" s="41"/>
    </row>
    <row r="119" s="1" customFormat="1" ht="16.5" customHeight="1">
      <c r="B119" s="36"/>
      <c r="C119" s="37"/>
      <c r="D119" s="37"/>
      <c r="E119" s="69" t="str">
        <f>E9</f>
        <v>1 - Přípojka jednotné kanalizace pro č.p. 146</v>
      </c>
      <c r="F119" s="37"/>
      <c r="G119" s="37"/>
      <c r="H119" s="37"/>
      <c r="I119" s="137"/>
      <c r="J119" s="37"/>
      <c r="K119" s="37"/>
      <c r="L119" s="41"/>
    </row>
    <row r="120" s="1" customFormat="1" ht="6.96" customHeight="1">
      <c r="B120" s="36"/>
      <c r="C120" s="37"/>
      <c r="D120" s="37"/>
      <c r="E120" s="37"/>
      <c r="F120" s="37"/>
      <c r="G120" s="37"/>
      <c r="H120" s="37"/>
      <c r="I120" s="137"/>
      <c r="J120" s="37"/>
      <c r="K120" s="37"/>
      <c r="L120" s="41"/>
    </row>
    <row r="121" s="1" customFormat="1" ht="12" customHeight="1">
      <c r="B121" s="36"/>
      <c r="C121" s="30" t="s">
        <v>20</v>
      </c>
      <c r="D121" s="37"/>
      <c r="E121" s="37"/>
      <c r="F121" s="25" t="str">
        <f>F12</f>
        <v>Frýdek - Místek</v>
      </c>
      <c r="G121" s="37"/>
      <c r="H121" s="37"/>
      <c r="I121" s="140" t="s">
        <v>22</v>
      </c>
      <c r="J121" s="72" t="str">
        <f>IF(J12="","",J12)</f>
        <v>8. 7. 2019</v>
      </c>
      <c r="K121" s="37"/>
      <c r="L121" s="41"/>
    </row>
    <row r="122" s="1" customFormat="1" ht="6.96" customHeight="1">
      <c r="B122" s="36"/>
      <c r="C122" s="37"/>
      <c r="D122" s="37"/>
      <c r="E122" s="37"/>
      <c r="F122" s="37"/>
      <c r="G122" s="37"/>
      <c r="H122" s="37"/>
      <c r="I122" s="137"/>
      <c r="J122" s="37"/>
      <c r="K122" s="37"/>
      <c r="L122" s="41"/>
    </row>
    <row r="123" s="1" customFormat="1" ht="15.15" customHeight="1">
      <c r="B123" s="36"/>
      <c r="C123" s="30" t="s">
        <v>24</v>
      </c>
      <c r="D123" s="37"/>
      <c r="E123" s="37"/>
      <c r="F123" s="25" t="str">
        <f>E15</f>
        <v>Statutární město Frýdek - Místek</v>
      </c>
      <c r="G123" s="37"/>
      <c r="H123" s="37"/>
      <c r="I123" s="140" t="s">
        <v>30</v>
      </c>
      <c r="J123" s="34" t="str">
        <f>E21</f>
        <v>Ing. Miloslav Klich</v>
      </c>
      <c r="K123" s="37"/>
      <c r="L123" s="41"/>
    </row>
    <row r="124" s="1" customFormat="1" ht="15.15" customHeight="1">
      <c r="B124" s="36"/>
      <c r="C124" s="30" t="s">
        <v>28</v>
      </c>
      <c r="D124" s="37"/>
      <c r="E124" s="37"/>
      <c r="F124" s="25" t="str">
        <f>IF(E18="","",E18)</f>
        <v>Vyplň údaj</v>
      </c>
      <c r="G124" s="37"/>
      <c r="H124" s="37"/>
      <c r="I124" s="140" t="s">
        <v>33</v>
      </c>
      <c r="J124" s="34" t="str">
        <f>E24</f>
        <v>Johančíková</v>
      </c>
      <c r="K124" s="37"/>
      <c r="L124" s="41"/>
    </row>
    <row r="125" s="1" customFormat="1" ht="10.32" customHeight="1">
      <c r="B125" s="36"/>
      <c r="C125" s="37"/>
      <c r="D125" s="37"/>
      <c r="E125" s="37"/>
      <c r="F125" s="37"/>
      <c r="G125" s="37"/>
      <c r="H125" s="37"/>
      <c r="I125" s="137"/>
      <c r="J125" s="37"/>
      <c r="K125" s="37"/>
      <c r="L125" s="41"/>
    </row>
    <row r="126" s="9" customFormat="1" ht="29.28" customHeight="1">
      <c r="B126" s="188"/>
      <c r="C126" s="189" t="s">
        <v>111</v>
      </c>
      <c r="D126" s="190" t="s">
        <v>61</v>
      </c>
      <c r="E126" s="190" t="s">
        <v>57</v>
      </c>
      <c r="F126" s="190" t="s">
        <v>58</v>
      </c>
      <c r="G126" s="190" t="s">
        <v>112</v>
      </c>
      <c r="H126" s="190" t="s">
        <v>113</v>
      </c>
      <c r="I126" s="191" t="s">
        <v>114</v>
      </c>
      <c r="J126" s="192" t="s">
        <v>96</v>
      </c>
      <c r="K126" s="193" t="s">
        <v>115</v>
      </c>
      <c r="L126" s="194"/>
      <c r="M126" s="93" t="s">
        <v>1</v>
      </c>
      <c r="N126" s="94" t="s">
        <v>40</v>
      </c>
      <c r="O126" s="94" t="s">
        <v>116</v>
      </c>
      <c r="P126" s="94" t="s">
        <v>117</v>
      </c>
      <c r="Q126" s="94" t="s">
        <v>118</v>
      </c>
      <c r="R126" s="94" t="s">
        <v>119</v>
      </c>
      <c r="S126" s="94" t="s">
        <v>120</v>
      </c>
      <c r="T126" s="95" t="s">
        <v>121</v>
      </c>
    </row>
    <row r="127" s="1" customFormat="1" ht="22.8" customHeight="1">
      <c r="B127" s="36"/>
      <c r="C127" s="100" t="s">
        <v>122</v>
      </c>
      <c r="D127" s="37"/>
      <c r="E127" s="37"/>
      <c r="F127" s="37"/>
      <c r="G127" s="37"/>
      <c r="H127" s="37"/>
      <c r="I127" s="137"/>
      <c r="J127" s="195">
        <f>BK127</f>
        <v>0</v>
      </c>
      <c r="K127" s="37"/>
      <c r="L127" s="41"/>
      <c r="M127" s="96"/>
      <c r="N127" s="97"/>
      <c r="O127" s="97"/>
      <c r="P127" s="196">
        <f>P128+P171+P178+P181+P186+P195+P205+P211+P213+P215+P227</f>
        <v>0</v>
      </c>
      <c r="Q127" s="97"/>
      <c r="R127" s="196">
        <f>R128+R171+R178+R181+R186+R195+R205+R211+R213+R215+R227</f>
        <v>27.834616650000001</v>
      </c>
      <c r="S127" s="97"/>
      <c r="T127" s="197">
        <f>T128+T171+T178+T181+T186+T195+T205+T211+T213+T215+T227</f>
        <v>15.398999999999999</v>
      </c>
      <c r="AT127" s="15" t="s">
        <v>75</v>
      </c>
      <c r="AU127" s="15" t="s">
        <v>98</v>
      </c>
      <c r="BK127" s="198">
        <f>BK128+BK171+BK178+BK181+BK186+BK195+BK205+BK211+BK213+BK215+BK227</f>
        <v>0</v>
      </c>
    </row>
    <row r="128" s="10" customFormat="1" ht="25.92" customHeight="1">
      <c r="B128" s="199"/>
      <c r="C128" s="200"/>
      <c r="D128" s="201" t="s">
        <v>75</v>
      </c>
      <c r="E128" s="202" t="s">
        <v>81</v>
      </c>
      <c r="F128" s="202" t="s">
        <v>123</v>
      </c>
      <c r="G128" s="200"/>
      <c r="H128" s="200"/>
      <c r="I128" s="203"/>
      <c r="J128" s="204">
        <f>BK128</f>
        <v>0</v>
      </c>
      <c r="K128" s="200"/>
      <c r="L128" s="205"/>
      <c r="M128" s="206"/>
      <c r="N128" s="207"/>
      <c r="O128" s="207"/>
      <c r="P128" s="208">
        <f>SUM(P129:P170)</f>
        <v>0</v>
      </c>
      <c r="Q128" s="207"/>
      <c r="R128" s="208">
        <f>SUM(R129:R170)</f>
        <v>25.972650650000002</v>
      </c>
      <c r="S128" s="207"/>
      <c r="T128" s="209">
        <f>SUM(T129:T170)</f>
        <v>0</v>
      </c>
      <c r="AR128" s="210" t="s">
        <v>81</v>
      </c>
      <c r="AT128" s="211" t="s">
        <v>75</v>
      </c>
      <c r="AU128" s="211" t="s">
        <v>76</v>
      </c>
      <c r="AY128" s="210" t="s">
        <v>124</v>
      </c>
      <c r="BK128" s="212">
        <f>SUM(BK129:BK170)</f>
        <v>0</v>
      </c>
    </row>
    <row r="129" s="1" customFormat="1" ht="24" customHeight="1">
      <c r="B129" s="36"/>
      <c r="C129" s="213" t="s">
        <v>81</v>
      </c>
      <c r="D129" s="213" t="s">
        <v>125</v>
      </c>
      <c r="E129" s="214" t="s">
        <v>126</v>
      </c>
      <c r="F129" s="215" t="s">
        <v>127</v>
      </c>
      <c r="G129" s="216" t="s">
        <v>128</v>
      </c>
      <c r="H129" s="217">
        <v>1.1699999999999999</v>
      </c>
      <c r="I129" s="218"/>
      <c r="J129" s="219">
        <f>ROUND(I129*H129,2)</f>
        <v>0</v>
      </c>
      <c r="K129" s="215" t="s">
        <v>129</v>
      </c>
      <c r="L129" s="41"/>
      <c r="M129" s="220" t="s">
        <v>1</v>
      </c>
      <c r="N129" s="221" t="s">
        <v>41</v>
      </c>
      <c r="O129" s="84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AR129" s="224" t="s">
        <v>130</v>
      </c>
      <c r="AT129" s="224" t="s">
        <v>125</v>
      </c>
      <c r="AU129" s="224" t="s">
        <v>81</v>
      </c>
      <c r="AY129" s="15" t="s">
        <v>124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5" t="s">
        <v>81</v>
      </c>
      <c r="BK129" s="225">
        <f>ROUND(I129*H129,2)</f>
        <v>0</v>
      </c>
      <c r="BL129" s="15" t="s">
        <v>130</v>
      </c>
      <c r="BM129" s="224" t="s">
        <v>131</v>
      </c>
    </row>
    <row r="130" s="11" customFormat="1">
      <c r="B130" s="226"/>
      <c r="C130" s="227"/>
      <c r="D130" s="228" t="s">
        <v>132</v>
      </c>
      <c r="E130" s="229" t="s">
        <v>1</v>
      </c>
      <c r="F130" s="230" t="s">
        <v>133</v>
      </c>
      <c r="G130" s="227"/>
      <c r="H130" s="231">
        <v>1.1699999999999999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132</v>
      </c>
      <c r="AU130" s="237" t="s">
        <v>81</v>
      </c>
      <c r="AV130" s="11" t="s">
        <v>85</v>
      </c>
      <c r="AW130" s="11" t="s">
        <v>32</v>
      </c>
      <c r="AX130" s="11" t="s">
        <v>76</v>
      </c>
      <c r="AY130" s="237" t="s">
        <v>124</v>
      </c>
    </row>
    <row r="131" s="1" customFormat="1" ht="24" customHeight="1">
      <c r="B131" s="36"/>
      <c r="C131" s="213" t="s">
        <v>85</v>
      </c>
      <c r="D131" s="213" t="s">
        <v>125</v>
      </c>
      <c r="E131" s="214" t="s">
        <v>134</v>
      </c>
      <c r="F131" s="215" t="s">
        <v>135</v>
      </c>
      <c r="G131" s="216" t="s">
        <v>128</v>
      </c>
      <c r="H131" s="217">
        <v>10</v>
      </c>
      <c r="I131" s="218"/>
      <c r="J131" s="219">
        <f>ROUND(I131*H131,2)</f>
        <v>0</v>
      </c>
      <c r="K131" s="215" t="s">
        <v>129</v>
      </c>
      <c r="L131" s="41"/>
      <c r="M131" s="220" t="s">
        <v>1</v>
      </c>
      <c r="N131" s="221" t="s">
        <v>41</v>
      </c>
      <c r="O131" s="84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AR131" s="224" t="s">
        <v>130</v>
      </c>
      <c r="AT131" s="224" t="s">
        <v>125</v>
      </c>
      <c r="AU131" s="224" t="s">
        <v>81</v>
      </c>
      <c r="AY131" s="15" t="s">
        <v>124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5" t="s">
        <v>81</v>
      </c>
      <c r="BK131" s="225">
        <f>ROUND(I131*H131,2)</f>
        <v>0</v>
      </c>
      <c r="BL131" s="15" t="s">
        <v>130</v>
      </c>
      <c r="BM131" s="224" t="s">
        <v>136</v>
      </c>
    </row>
    <row r="132" s="1" customFormat="1" ht="16.5" customHeight="1">
      <c r="B132" s="36"/>
      <c r="C132" s="213" t="s">
        <v>88</v>
      </c>
      <c r="D132" s="213" t="s">
        <v>125</v>
      </c>
      <c r="E132" s="214" t="s">
        <v>137</v>
      </c>
      <c r="F132" s="215" t="s">
        <v>138</v>
      </c>
      <c r="G132" s="216" t="s">
        <v>139</v>
      </c>
      <c r="H132" s="217">
        <v>3</v>
      </c>
      <c r="I132" s="218"/>
      <c r="J132" s="219">
        <f>ROUND(I132*H132,2)</f>
        <v>0</v>
      </c>
      <c r="K132" s="215" t="s">
        <v>129</v>
      </c>
      <c r="L132" s="41"/>
      <c r="M132" s="220" t="s">
        <v>1</v>
      </c>
      <c r="N132" s="221" t="s">
        <v>41</v>
      </c>
      <c r="O132" s="84"/>
      <c r="P132" s="222">
        <f>O132*H132</f>
        <v>0</v>
      </c>
      <c r="Q132" s="222">
        <v>0.036900000000000002</v>
      </c>
      <c r="R132" s="222">
        <f>Q132*H132</f>
        <v>0.11070000000000001</v>
      </c>
      <c r="S132" s="222">
        <v>0</v>
      </c>
      <c r="T132" s="223">
        <f>S132*H132</f>
        <v>0</v>
      </c>
      <c r="AR132" s="224" t="s">
        <v>130</v>
      </c>
      <c r="AT132" s="224" t="s">
        <v>125</v>
      </c>
      <c r="AU132" s="224" t="s">
        <v>81</v>
      </c>
      <c r="AY132" s="15" t="s">
        <v>124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5" t="s">
        <v>81</v>
      </c>
      <c r="BK132" s="225">
        <f>ROUND(I132*H132,2)</f>
        <v>0</v>
      </c>
      <c r="BL132" s="15" t="s">
        <v>130</v>
      </c>
      <c r="BM132" s="224" t="s">
        <v>140</v>
      </c>
    </row>
    <row r="133" s="1" customFormat="1" ht="24" customHeight="1">
      <c r="B133" s="36"/>
      <c r="C133" s="213" t="s">
        <v>130</v>
      </c>
      <c r="D133" s="213" t="s">
        <v>125</v>
      </c>
      <c r="E133" s="214" t="s">
        <v>141</v>
      </c>
      <c r="F133" s="215" t="s">
        <v>142</v>
      </c>
      <c r="G133" s="216" t="s">
        <v>128</v>
      </c>
      <c r="H133" s="217">
        <v>13.103999999999999</v>
      </c>
      <c r="I133" s="218"/>
      <c r="J133" s="219">
        <f>ROUND(I133*H133,2)</f>
        <v>0</v>
      </c>
      <c r="K133" s="215" t="s">
        <v>129</v>
      </c>
      <c r="L133" s="41"/>
      <c r="M133" s="220" t="s">
        <v>1</v>
      </c>
      <c r="N133" s="221" t="s">
        <v>41</v>
      </c>
      <c r="O133" s="84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AR133" s="224" t="s">
        <v>130</v>
      </c>
      <c r="AT133" s="224" t="s">
        <v>125</v>
      </c>
      <c r="AU133" s="224" t="s">
        <v>81</v>
      </c>
      <c r="AY133" s="15" t="s">
        <v>124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5" t="s">
        <v>81</v>
      </c>
      <c r="BK133" s="225">
        <f>ROUND(I133*H133,2)</f>
        <v>0</v>
      </c>
      <c r="BL133" s="15" t="s">
        <v>130</v>
      </c>
      <c r="BM133" s="224" t="s">
        <v>143</v>
      </c>
    </row>
    <row r="134" s="11" customFormat="1">
      <c r="B134" s="226"/>
      <c r="C134" s="227"/>
      <c r="D134" s="228" t="s">
        <v>132</v>
      </c>
      <c r="E134" s="229" t="s">
        <v>1</v>
      </c>
      <c r="F134" s="230" t="s">
        <v>144</v>
      </c>
      <c r="G134" s="227"/>
      <c r="H134" s="231">
        <v>13.103999999999999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132</v>
      </c>
      <c r="AU134" s="237" t="s">
        <v>81</v>
      </c>
      <c r="AV134" s="11" t="s">
        <v>85</v>
      </c>
      <c r="AW134" s="11" t="s">
        <v>32</v>
      </c>
      <c r="AX134" s="11" t="s">
        <v>76</v>
      </c>
      <c r="AY134" s="237" t="s">
        <v>124</v>
      </c>
    </row>
    <row r="135" s="1" customFormat="1" ht="24" customHeight="1">
      <c r="B135" s="36"/>
      <c r="C135" s="213" t="s">
        <v>145</v>
      </c>
      <c r="D135" s="213" t="s">
        <v>125</v>
      </c>
      <c r="E135" s="214" t="s">
        <v>146</v>
      </c>
      <c r="F135" s="215" t="s">
        <v>147</v>
      </c>
      <c r="G135" s="216" t="s">
        <v>128</v>
      </c>
      <c r="H135" s="217">
        <v>13.103999999999999</v>
      </c>
      <c r="I135" s="218"/>
      <c r="J135" s="219">
        <f>ROUND(I135*H135,2)</f>
        <v>0</v>
      </c>
      <c r="K135" s="215" t="s">
        <v>129</v>
      </c>
      <c r="L135" s="41"/>
      <c r="M135" s="220" t="s">
        <v>1</v>
      </c>
      <c r="N135" s="221" t="s">
        <v>41</v>
      </c>
      <c r="O135" s="84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AR135" s="224" t="s">
        <v>130</v>
      </c>
      <c r="AT135" s="224" t="s">
        <v>125</v>
      </c>
      <c r="AU135" s="224" t="s">
        <v>81</v>
      </c>
      <c r="AY135" s="15" t="s">
        <v>124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5" t="s">
        <v>81</v>
      </c>
      <c r="BK135" s="225">
        <f>ROUND(I135*H135,2)</f>
        <v>0</v>
      </c>
      <c r="BL135" s="15" t="s">
        <v>130</v>
      </c>
      <c r="BM135" s="224" t="s">
        <v>148</v>
      </c>
    </row>
    <row r="136" s="1" customFormat="1" ht="24" customHeight="1">
      <c r="B136" s="36"/>
      <c r="C136" s="213" t="s">
        <v>149</v>
      </c>
      <c r="D136" s="213" t="s">
        <v>125</v>
      </c>
      <c r="E136" s="214" t="s">
        <v>150</v>
      </c>
      <c r="F136" s="215" t="s">
        <v>151</v>
      </c>
      <c r="G136" s="216" t="s">
        <v>128</v>
      </c>
      <c r="H136" s="217">
        <v>43.374000000000002</v>
      </c>
      <c r="I136" s="218"/>
      <c r="J136" s="219">
        <f>ROUND(I136*H136,2)</f>
        <v>0</v>
      </c>
      <c r="K136" s="215" t="s">
        <v>129</v>
      </c>
      <c r="L136" s="41"/>
      <c r="M136" s="220" t="s">
        <v>1</v>
      </c>
      <c r="N136" s="221" t="s">
        <v>41</v>
      </c>
      <c r="O136" s="84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AR136" s="224" t="s">
        <v>130</v>
      </c>
      <c r="AT136" s="224" t="s">
        <v>125</v>
      </c>
      <c r="AU136" s="224" t="s">
        <v>81</v>
      </c>
      <c r="AY136" s="15" t="s">
        <v>124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5" t="s">
        <v>81</v>
      </c>
      <c r="BK136" s="225">
        <f>ROUND(I136*H136,2)</f>
        <v>0</v>
      </c>
      <c r="BL136" s="15" t="s">
        <v>130</v>
      </c>
      <c r="BM136" s="224" t="s">
        <v>152</v>
      </c>
    </row>
    <row r="137" s="11" customFormat="1">
      <c r="B137" s="226"/>
      <c r="C137" s="227"/>
      <c r="D137" s="228" t="s">
        <v>132</v>
      </c>
      <c r="E137" s="229" t="s">
        <v>1</v>
      </c>
      <c r="F137" s="230" t="s">
        <v>153</v>
      </c>
      <c r="G137" s="227"/>
      <c r="H137" s="231">
        <v>12.398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132</v>
      </c>
      <c r="AU137" s="237" t="s">
        <v>81</v>
      </c>
      <c r="AV137" s="11" t="s">
        <v>85</v>
      </c>
      <c r="AW137" s="11" t="s">
        <v>32</v>
      </c>
      <c r="AX137" s="11" t="s">
        <v>76</v>
      </c>
      <c r="AY137" s="237" t="s">
        <v>124</v>
      </c>
    </row>
    <row r="138" s="11" customFormat="1">
      <c r="B138" s="226"/>
      <c r="C138" s="227"/>
      <c r="D138" s="228" t="s">
        <v>132</v>
      </c>
      <c r="E138" s="229" t="s">
        <v>1</v>
      </c>
      <c r="F138" s="230" t="s">
        <v>154</v>
      </c>
      <c r="G138" s="227"/>
      <c r="H138" s="231">
        <v>30.975999999999999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132</v>
      </c>
      <c r="AU138" s="237" t="s">
        <v>81</v>
      </c>
      <c r="AV138" s="11" t="s">
        <v>85</v>
      </c>
      <c r="AW138" s="11" t="s">
        <v>32</v>
      </c>
      <c r="AX138" s="11" t="s">
        <v>76</v>
      </c>
      <c r="AY138" s="237" t="s">
        <v>124</v>
      </c>
    </row>
    <row r="139" s="1" customFormat="1" ht="24" customHeight="1">
      <c r="B139" s="36"/>
      <c r="C139" s="213" t="s">
        <v>155</v>
      </c>
      <c r="D139" s="213" t="s">
        <v>125</v>
      </c>
      <c r="E139" s="214" t="s">
        <v>156</v>
      </c>
      <c r="F139" s="215" t="s">
        <v>157</v>
      </c>
      <c r="G139" s="216" t="s">
        <v>128</v>
      </c>
      <c r="H139" s="217">
        <v>43.374000000000002</v>
      </c>
      <c r="I139" s="218"/>
      <c r="J139" s="219">
        <f>ROUND(I139*H139,2)</f>
        <v>0</v>
      </c>
      <c r="K139" s="215" t="s">
        <v>129</v>
      </c>
      <c r="L139" s="41"/>
      <c r="M139" s="220" t="s">
        <v>1</v>
      </c>
      <c r="N139" s="221" t="s">
        <v>41</v>
      </c>
      <c r="O139" s="84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AR139" s="224" t="s">
        <v>130</v>
      </c>
      <c r="AT139" s="224" t="s">
        <v>125</v>
      </c>
      <c r="AU139" s="224" t="s">
        <v>81</v>
      </c>
      <c r="AY139" s="15" t="s">
        <v>124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5" t="s">
        <v>81</v>
      </c>
      <c r="BK139" s="225">
        <f>ROUND(I139*H139,2)</f>
        <v>0</v>
      </c>
      <c r="BL139" s="15" t="s">
        <v>130</v>
      </c>
      <c r="BM139" s="224" t="s">
        <v>158</v>
      </c>
    </row>
    <row r="140" s="1" customFormat="1" ht="16.5" customHeight="1">
      <c r="B140" s="36"/>
      <c r="C140" s="213" t="s">
        <v>159</v>
      </c>
      <c r="D140" s="213" t="s">
        <v>125</v>
      </c>
      <c r="E140" s="214" t="s">
        <v>160</v>
      </c>
      <c r="F140" s="215" t="s">
        <v>161</v>
      </c>
      <c r="G140" s="216" t="s">
        <v>162</v>
      </c>
      <c r="H140" s="217">
        <v>60.765000000000001</v>
      </c>
      <c r="I140" s="218"/>
      <c r="J140" s="219">
        <f>ROUND(I140*H140,2)</f>
        <v>0</v>
      </c>
      <c r="K140" s="215" t="s">
        <v>129</v>
      </c>
      <c r="L140" s="41"/>
      <c r="M140" s="220" t="s">
        <v>1</v>
      </c>
      <c r="N140" s="221" t="s">
        <v>41</v>
      </c>
      <c r="O140" s="84"/>
      <c r="P140" s="222">
        <f>O140*H140</f>
        <v>0</v>
      </c>
      <c r="Q140" s="222">
        <v>0.00084999999999999995</v>
      </c>
      <c r="R140" s="222">
        <f>Q140*H140</f>
        <v>0.051650249999999995</v>
      </c>
      <c r="S140" s="222">
        <v>0</v>
      </c>
      <c r="T140" s="223">
        <f>S140*H140</f>
        <v>0</v>
      </c>
      <c r="AR140" s="224" t="s">
        <v>130</v>
      </c>
      <c r="AT140" s="224" t="s">
        <v>125</v>
      </c>
      <c r="AU140" s="224" t="s">
        <v>81</v>
      </c>
      <c r="AY140" s="15" t="s">
        <v>124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5" t="s">
        <v>81</v>
      </c>
      <c r="BK140" s="225">
        <f>ROUND(I140*H140,2)</f>
        <v>0</v>
      </c>
      <c r="BL140" s="15" t="s">
        <v>130</v>
      </c>
      <c r="BM140" s="224" t="s">
        <v>163</v>
      </c>
    </row>
    <row r="141" s="11" customFormat="1">
      <c r="B141" s="226"/>
      <c r="C141" s="227"/>
      <c r="D141" s="228" t="s">
        <v>132</v>
      </c>
      <c r="E141" s="229" t="s">
        <v>1</v>
      </c>
      <c r="F141" s="230" t="s">
        <v>164</v>
      </c>
      <c r="G141" s="227"/>
      <c r="H141" s="231">
        <v>27.550000000000001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132</v>
      </c>
      <c r="AU141" s="237" t="s">
        <v>81</v>
      </c>
      <c r="AV141" s="11" t="s">
        <v>85</v>
      </c>
      <c r="AW141" s="11" t="s">
        <v>32</v>
      </c>
      <c r="AX141" s="11" t="s">
        <v>76</v>
      </c>
      <c r="AY141" s="237" t="s">
        <v>124</v>
      </c>
    </row>
    <row r="142" s="11" customFormat="1">
      <c r="B142" s="226"/>
      <c r="C142" s="227"/>
      <c r="D142" s="228" t="s">
        <v>132</v>
      </c>
      <c r="E142" s="229" t="s">
        <v>1</v>
      </c>
      <c r="F142" s="230" t="s">
        <v>165</v>
      </c>
      <c r="G142" s="227"/>
      <c r="H142" s="231">
        <v>33.215000000000003</v>
      </c>
      <c r="I142" s="232"/>
      <c r="J142" s="227"/>
      <c r="K142" s="227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132</v>
      </c>
      <c r="AU142" s="237" t="s">
        <v>81</v>
      </c>
      <c r="AV142" s="11" t="s">
        <v>85</v>
      </c>
      <c r="AW142" s="11" t="s">
        <v>32</v>
      </c>
      <c r="AX142" s="11" t="s">
        <v>76</v>
      </c>
      <c r="AY142" s="237" t="s">
        <v>124</v>
      </c>
    </row>
    <row r="143" s="1" customFormat="1" ht="24" customHeight="1">
      <c r="B143" s="36"/>
      <c r="C143" s="213" t="s">
        <v>166</v>
      </c>
      <c r="D143" s="213" t="s">
        <v>125</v>
      </c>
      <c r="E143" s="214" t="s">
        <v>167</v>
      </c>
      <c r="F143" s="215" t="s">
        <v>168</v>
      </c>
      <c r="G143" s="216" t="s">
        <v>162</v>
      </c>
      <c r="H143" s="217">
        <v>60.765000000000001</v>
      </c>
      <c r="I143" s="218"/>
      <c r="J143" s="219">
        <f>ROUND(I143*H143,2)</f>
        <v>0</v>
      </c>
      <c r="K143" s="215" t="s">
        <v>129</v>
      </c>
      <c r="L143" s="41"/>
      <c r="M143" s="220" t="s">
        <v>1</v>
      </c>
      <c r="N143" s="221" t="s">
        <v>41</v>
      </c>
      <c r="O143" s="84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AR143" s="224" t="s">
        <v>130</v>
      </c>
      <c r="AT143" s="224" t="s">
        <v>125</v>
      </c>
      <c r="AU143" s="224" t="s">
        <v>81</v>
      </c>
      <c r="AY143" s="15" t="s">
        <v>124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5" t="s">
        <v>81</v>
      </c>
      <c r="BK143" s="225">
        <f>ROUND(I143*H143,2)</f>
        <v>0</v>
      </c>
      <c r="BL143" s="15" t="s">
        <v>130</v>
      </c>
      <c r="BM143" s="224" t="s">
        <v>169</v>
      </c>
    </row>
    <row r="144" s="1" customFormat="1" ht="24" customHeight="1">
      <c r="B144" s="36"/>
      <c r="C144" s="213" t="s">
        <v>170</v>
      </c>
      <c r="D144" s="213" t="s">
        <v>125</v>
      </c>
      <c r="E144" s="214" t="s">
        <v>171</v>
      </c>
      <c r="F144" s="215" t="s">
        <v>172</v>
      </c>
      <c r="G144" s="216" t="s">
        <v>162</v>
      </c>
      <c r="H144" s="217">
        <v>66.885000000000005</v>
      </c>
      <c r="I144" s="218"/>
      <c r="J144" s="219">
        <f>ROUND(I144*H144,2)</f>
        <v>0</v>
      </c>
      <c r="K144" s="215" t="s">
        <v>129</v>
      </c>
      <c r="L144" s="41"/>
      <c r="M144" s="220" t="s">
        <v>1</v>
      </c>
      <c r="N144" s="221" t="s">
        <v>41</v>
      </c>
      <c r="O144" s="84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AR144" s="224" t="s">
        <v>130</v>
      </c>
      <c r="AT144" s="224" t="s">
        <v>125</v>
      </c>
      <c r="AU144" s="224" t="s">
        <v>81</v>
      </c>
      <c r="AY144" s="15" t="s">
        <v>124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5" t="s">
        <v>81</v>
      </c>
      <c r="BK144" s="225">
        <f>ROUND(I144*H144,2)</f>
        <v>0</v>
      </c>
      <c r="BL144" s="15" t="s">
        <v>130</v>
      </c>
      <c r="BM144" s="224" t="s">
        <v>173</v>
      </c>
    </row>
    <row r="145" s="11" customFormat="1">
      <c r="B145" s="226"/>
      <c r="C145" s="227"/>
      <c r="D145" s="228" t="s">
        <v>132</v>
      </c>
      <c r="E145" s="229" t="s">
        <v>1</v>
      </c>
      <c r="F145" s="230" t="s">
        <v>174</v>
      </c>
      <c r="G145" s="227"/>
      <c r="H145" s="231">
        <v>66.885000000000005</v>
      </c>
      <c r="I145" s="232"/>
      <c r="J145" s="227"/>
      <c r="K145" s="227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132</v>
      </c>
      <c r="AU145" s="237" t="s">
        <v>81</v>
      </c>
      <c r="AV145" s="11" t="s">
        <v>85</v>
      </c>
      <c r="AW145" s="11" t="s">
        <v>32</v>
      </c>
      <c r="AX145" s="11" t="s">
        <v>76</v>
      </c>
      <c r="AY145" s="237" t="s">
        <v>124</v>
      </c>
    </row>
    <row r="146" s="1" customFormat="1" ht="16.5" customHeight="1">
      <c r="B146" s="36"/>
      <c r="C146" s="213" t="s">
        <v>175</v>
      </c>
      <c r="D146" s="213" t="s">
        <v>125</v>
      </c>
      <c r="E146" s="214" t="s">
        <v>176</v>
      </c>
      <c r="F146" s="215" t="s">
        <v>177</v>
      </c>
      <c r="G146" s="216" t="s">
        <v>162</v>
      </c>
      <c r="H146" s="217">
        <v>66.885000000000005</v>
      </c>
      <c r="I146" s="218"/>
      <c r="J146" s="219">
        <f>ROUND(I146*H146,2)</f>
        <v>0</v>
      </c>
      <c r="K146" s="215" t="s">
        <v>129</v>
      </c>
      <c r="L146" s="41"/>
      <c r="M146" s="220" t="s">
        <v>1</v>
      </c>
      <c r="N146" s="221" t="s">
        <v>41</v>
      </c>
      <c r="O146" s="84"/>
      <c r="P146" s="222">
        <f>O146*H146</f>
        <v>0</v>
      </c>
      <c r="Q146" s="222">
        <v>0.00084000000000000003</v>
      </c>
      <c r="R146" s="222">
        <f>Q146*H146</f>
        <v>0.056183400000000008</v>
      </c>
      <c r="S146" s="222">
        <v>0</v>
      </c>
      <c r="T146" s="223">
        <f>S146*H146</f>
        <v>0</v>
      </c>
      <c r="AR146" s="224" t="s">
        <v>130</v>
      </c>
      <c r="AT146" s="224" t="s">
        <v>125</v>
      </c>
      <c r="AU146" s="224" t="s">
        <v>81</v>
      </c>
      <c r="AY146" s="15" t="s">
        <v>124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5" t="s">
        <v>81</v>
      </c>
      <c r="BK146" s="225">
        <f>ROUND(I146*H146,2)</f>
        <v>0</v>
      </c>
      <c r="BL146" s="15" t="s">
        <v>130</v>
      </c>
      <c r="BM146" s="224" t="s">
        <v>178</v>
      </c>
    </row>
    <row r="147" s="1" customFormat="1" ht="24" customHeight="1">
      <c r="B147" s="36"/>
      <c r="C147" s="213" t="s">
        <v>179</v>
      </c>
      <c r="D147" s="213" t="s">
        <v>125</v>
      </c>
      <c r="E147" s="214" t="s">
        <v>180</v>
      </c>
      <c r="F147" s="215" t="s">
        <v>181</v>
      </c>
      <c r="G147" s="216" t="s">
        <v>128</v>
      </c>
      <c r="H147" s="217">
        <v>38.246000000000002</v>
      </c>
      <c r="I147" s="218"/>
      <c r="J147" s="219">
        <f>ROUND(I147*H147,2)</f>
        <v>0</v>
      </c>
      <c r="K147" s="215" t="s">
        <v>129</v>
      </c>
      <c r="L147" s="41"/>
      <c r="M147" s="220" t="s">
        <v>1</v>
      </c>
      <c r="N147" s="221" t="s">
        <v>41</v>
      </c>
      <c r="O147" s="84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AR147" s="224" t="s">
        <v>130</v>
      </c>
      <c r="AT147" s="224" t="s">
        <v>125</v>
      </c>
      <c r="AU147" s="224" t="s">
        <v>81</v>
      </c>
      <c r="AY147" s="15" t="s">
        <v>124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5" t="s">
        <v>81</v>
      </c>
      <c r="BK147" s="225">
        <f>ROUND(I147*H147,2)</f>
        <v>0</v>
      </c>
      <c r="BL147" s="15" t="s">
        <v>130</v>
      </c>
      <c r="BM147" s="224" t="s">
        <v>182</v>
      </c>
    </row>
    <row r="148" s="12" customFormat="1">
      <c r="B148" s="238"/>
      <c r="C148" s="239"/>
      <c r="D148" s="228" t="s">
        <v>132</v>
      </c>
      <c r="E148" s="240" t="s">
        <v>1</v>
      </c>
      <c r="F148" s="241" t="s">
        <v>183</v>
      </c>
      <c r="G148" s="239"/>
      <c r="H148" s="240" t="s">
        <v>1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132</v>
      </c>
      <c r="AU148" s="247" t="s">
        <v>81</v>
      </c>
      <c r="AV148" s="12" t="s">
        <v>81</v>
      </c>
      <c r="AW148" s="12" t="s">
        <v>32</v>
      </c>
      <c r="AX148" s="12" t="s">
        <v>76</v>
      </c>
      <c r="AY148" s="247" t="s">
        <v>124</v>
      </c>
    </row>
    <row r="149" s="11" customFormat="1">
      <c r="B149" s="226"/>
      <c r="C149" s="227"/>
      <c r="D149" s="228" t="s">
        <v>132</v>
      </c>
      <c r="E149" s="229" t="s">
        <v>1</v>
      </c>
      <c r="F149" s="230" t="s">
        <v>184</v>
      </c>
      <c r="G149" s="227"/>
      <c r="H149" s="231">
        <v>9.5939999999999994</v>
      </c>
      <c r="I149" s="232"/>
      <c r="J149" s="227"/>
      <c r="K149" s="227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132</v>
      </c>
      <c r="AU149" s="237" t="s">
        <v>81</v>
      </c>
      <c r="AV149" s="11" t="s">
        <v>85</v>
      </c>
      <c r="AW149" s="11" t="s">
        <v>32</v>
      </c>
      <c r="AX149" s="11" t="s">
        <v>76</v>
      </c>
      <c r="AY149" s="237" t="s">
        <v>124</v>
      </c>
    </row>
    <row r="150" s="12" customFormat="1">
      <c r="B150" s="238"/>
      <c r="C150" s="239"/>
      <c r="D150" s="228" t="s">
        <v>132</v>
      </c>
      <c r="E150" s="240" t="s">
        <v>1</v>
      </c>
      <c r="F150" s="241" t="s">
        <v>185</v>
      </c>
      <c r="G150" s="239"/>
      <c r="H150" s="240" t="s">
        <v>1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132</v>
      </c>
      <c r="AU150" s="247" t="s">
        <v>81</v>
      </c>
      <c r="AV150" s="12" t="s">
        <v>81</v>
      </c>
      <c r="AW150" s="12" t="s">
        <v>32</v>
      </c>
      <c r="AX150" s="12" t="s">
        <v>76</v>
      </c>
      <c r="AY150" s="247" t="s">
        <v>124</v>
      </c>
    </row>
    <row r="151" s="11" customFormat="1">
      <c r="B151" s="226"/>
      <c r="C151" s="227"/>
      <c r="D151" s="228" t="s">
        <v>132</v>
      </c>
      <c r="E151" s="229" t="s">
        <v>1</v>
      </c>
      <c r="F151" s="230" t="s">
        <v>186</v>
      </c>
      <c r="G151" s="227"/>
      <c r="H151" s="231">
        <v>9.6980000000000004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132</v>
      </c>
      <c r="AU151" s="237" t="s">
        <v>81</v>
      </c>
      <c r="AV151" s="11" t="s">
        <v>85</v>
      </c>
      <c r="AW151" s="11" t="s">
        <v>32</v>
      </c>
      <c r="AX151" s="11" t="s">
        <v>76</v>
      </c>
      <c r="AY151" s="237" t="s">
        <v>124</v>
      </c>
    </row>
    <row r="152" s="11" customFormat="1">
      <c r="B152" s="226"/>
      <c r="C152" s="227"/>
      <c r="D152" s="228" t="s">
        <v>132</v>
      </c>
      <c r="E152" s="229" t="s">
        <v>1</v>
      </c>
      <c r="F152" s="230" t="s">
        <v>187</v>
      </c>
      <c r="G152" s="227"/>
      <c r="H152" s="231">
        <v>18.954000000000001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132</v>
      </c>
      <c r="AU152" s="237" t="s">
        <v>81</v>
      </c>
      <c r="AV152" s="11" t="s">
        <v>85</v>
      </c>
      <c r="AW152" s="11" t="s">
        <v>32</v>
      </c>
      <c r="AX152" s="11" t="s">
        <v>76</v>
      </c>
      <c r="AY152" s="237" t="s">
        <v>124</v>
      </c>
    </row>
    <row r="153" s="1" customFormat="1" ht="16.5" customHeight="1">
      <c r="B153" s="36"/>
      <c r="C153" s="248" t="s">
        <v>188</v>
      </c>
      <c r="D153" s="248" t="s">
        <v>189</v>
      </c>
      <c r="E153" s="249" t="s">
        <v>190</v>
      </c>
      <c r="F153" s="250" t="s">
        <v>191</v>
      </c>
      <c r="G153" s="251" t="s">
        <v>192</v>
      </c>
      <c r="H153" s="252">
        <v>54.725000000000001</v>
      </c>
      <c r="I153" s="253"/>
      <c r="J153" s="254">
        <f>ROUND(I153*H153,2)</f>
        <v>0</v>
      </c>
      <c r="K153" s="250" t="s">
        <v>129</v>
      </c>
      <c r="L153" s="255"/>
      <c r="M153" s="256" t="s">
        <v>1</v>
      </c>
      <c r="N153" s="257" t="s">
        <v>41</v>
      </c>
      <c r="O153" s="84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AR153" s="224" t="s">
        <v>159</v>
      </c>
      <c r="AT153" s="224" t="s">
        <v>189</v>
      </c>
      <c r="AU153" s="224" t="s">
        <v>81</v>
      </c>
      <c r="AY153" s="15" t="s">
        <v>124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5" t="s">
        <v>81</v>
      </c>
      <c r="BK153" s="225">
        <f>ROUND(I153*H153,2)</f>
        <v>0</v>
      </c>
      <c r="BL153" s="15" t="s">
        <v>130</v>
      </c>
      <c r="BM153" s="224" t="s">
        <v>193</v>
      </c>
    </row>
    <row r="154" s="11" customFormat="1">
      <c r="B154" s="226"/>
      <c r="C154" s="227"/>
      <c r="D154" s="228" t="s">
        <v>132</v>
      </c>
      <c r="E154" s="227"/>
      <c r="F154" s="230" t="s">
        <v>194</v>
      </c>
      <c r="G154" s="227"/>
      <c r="H154" s="231">
        <v>54.725000000000001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132</v>
      </c>
      <c r="AU154" s="237" t="s">
        <v>81</v>
      </c>
      <c r="AV154" s="11" t="s">
        <v>85</v>
      </c>
      <c r="AW154" s="11" t="s">
        <v>4</v>
      </c>
      <c r="AX154" s="11" t="s">
        <v>81</v>
      </c>
      <c r="AY154" s="237" t="s">
        <v>124</v>
      </c>
    </row>
    <row r="155" s="1" customFormat="1" ht="24" customHeight="1">
      <c r="B155" s="36"/>
      <c r="C155" s="213" t="s">
        <v>195</v>
      </c>
      <c r="D155" s="213" t="s">
        <v>125</v>
      </c>
      <c r="E155" s="214" t="s">
        <v>196</v>
      </c>
      <c r="F155" s="215" t="s">
        <v>197</v>
      </c>
      <c r="G155" s="216" t="s">
        <v>128</v>
      </c>
      <c r="H155" s="217">
        <v>12.877000000000001</v>
      </c>
      <c r="I155" s="218"/>
      <c r="J155" s="219">
        <f>ROUND(I155*H155,2)</f>
        <v>0</v>
      </c>
      <c r="K155" s="215" t="s">
        <v>129</v>
      </c>
      <c r="L155" s="41"/>
      <c r="M155" s="220" t="s">
        <v>1</v>
      </c>
      <c r="N155" s="221" t="s">
        <v>41</v>
      </c>
      <c r="O155" s="84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AR155" s="224" t="s">
        <v>130</v>
      </c>
      <c r="AT155" s="224" t="s">
        <v>125</v>
      </c>
      <c r="AU155" s="224" t="s">
        <v>81</v>
      </c>
      <c r="AY155" s="15" t="s">
        <v>124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5" t="s">
        <v>81</v>
      </c>
      <c r="BK155" s="225">
        <f>ROUND(I155*H155,2)</f>
        <v>0</v>
      </c>
      <c r="BL155" s="15" t="s">
        <v>130</v>
      </c>
      <c r="BM155" s="224" t="s">
        <v>198</v>
      </c>
    </row>
    <row r="156" s="11" customFormat="1">
      <c r="B156" s="226"/>
      <c r="C156" s="227"/>
      <c r="D156" s="228" t="s">
        <v>132</v>
      </c>
      <c r="E156" s="229" t="s">
        <v>1</v>
      </c>
      <c r="F156" s="230" t="s">
        <v>199</v>
      </c>
      <c r="G156" s="227"/>
      <c r="H156" s="231">
        <v>13.949999999999999</v>
      </c>
      <c r="I156" s="232"/>
      <c r="J156" s="227"/>
      <c r="K156" s="227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132</v>
      </c>
      <c r="AU156" s="237" t="s">
        <v>81</v>
      </c>
      <c r="AV156" s="11" t="s">
        <v>85</v>
      </c>
      <c r="AW156" s="11" t="s">
        <v>32</v>
      </c>
      <c r="AX156" s="11" t="s">
        <v>76</v>
      </c>
      <c r="AY156" s="237" t="s">
        <v>124</v>
      </c>
    </row>
    <row r="157" s="11" customFormat="1">
      <c r="B157" s="226"/>
      <c r="C157" s="227"/>
      <c r="D157" s="228" t="s">
        <v>132</v>
      </c>
      <c r="E157" s="229" t="s">
        <v>1</v>
      </c>
      <c r="F157" s="230" t="s">
        <v>200</v>
      </c>
      <c r="G157" s="227"/>
      <c r="H157" s="231">
        <v>-1.073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AT157" s="237" t="s">
        <v>132</v>
      </c>
      <c r="AU157" s="237" t="s">
        <v>81</v>
      </c>
      <c r="AV157" s="11" t="s">
        <v>85</v>
      </c>
      <c r="AW157" s="11" t="s">
        <v>32</v>
      </c>
      <c r="AX157" s="11" t="s">
        <v>76</v>
      </c>
      <c r="AY157" s="237" t="s">
        <v>124</v>
      </c>
    </row>
    <row r="158" s="1" customFormat="1" ht="16.5" customHeight="1">
      <c r="B158" s="36"/>
      <c r="C158" s="248" t="s">
        <v>8</v>
      </c>
      <c r="D158" s="248" t="s">
        <v>189</v>
      </c>
      <c r="E158" s="249" t="s">
        <v>201</v>
      </c>
      <c r="F158" s="250" t="s">
        <v>202</v>
      </c>
      <c r="G158" s="251" t="s">
        <v>192</v>
      </c>
      <c r="H158" s="252">
        <v>25.754000000000001</v>
      </c>
      <c r="I158" s="253"/>
      <c r="J158" s="254">
        <f>ROUND(I158*H158,2)</f>
        <v>0</v>
      </c>
      <c r="K158" s="250" t="s">
        <v>129</v>
      </c>
      <c r="L158" s="255"/>
      <c r="M158" s="256" t="s">
        <v>1</v>
      </c>
      <c r="N158" s="257" t="s">
        <v>41</v>
      </c>
      <c r="O158" s="84"/>
      <c r="P158" s="222">
        <f>O158*H158</f>
        <v>0</v>
      </c>
      <c r="Q158" s="222">
        <v>1</v>
      </c>
      <c r="R158" s="222">
        <f>Q158*H158</f>
        <v>25.754000000000001</v>
      </c>
      <c r="S158" s="222">
        <v>0</v>
      </c>
      <c r="T158" s="223">
        <f>S158*H158</f>
        <v>0</v>
      </c>
      <c r="AR158" s="224" t="s">
        <v>159</v>
      </c>
      <c r="AT158" s="224" t="s">
        <v>189</v>
      </c>
      <c r="AU158" s="224" t="s">
        <v>81</v>
      </c>
      <c r="AY158" s="15" t="s">
        <v>124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5" t="s">
        <v>81</v>
      </c>
      <c r="BK158" s="225">
        <f>ROUND(I158*H158,2)</f>
        <v>0</v>
      </c>
      <c r="BL158" s="15" t="s">
        <v>130</v>
      </c>
      <c r="BM158" s="224" t="s">
        <v>203</v>
      </c>
    </row>
    <row r="159" s="11" customFormat="1">
      <c r="B159" s="226"/>
      <c r="C159" s="227"/>
      <c r="D159" s="228" t="s">
        <v>132</v>
      </c>
      <c r="E159" s="227"/>
      <c r="F159" s="230" t="s">
        <v>204</v>
      </c>
      <c r="G159" s="227"/>
      <c r="H159" s="231">
        <v>25.754000000000001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132</v>
      </c>
      <c r="AU159" s="237" t="s">
        <v>81</v>
      </c>
      <c r="AV159" s="11" t="s">
        <v>85</v>
      </c>
      <c r="AW159" s="11" t="s">
        <v>4</v>
      </c>
      <c r="AX159" s="11" t="s">
        <v>81</v>
      </c>
      <c r="AY159" s="237" t="s">
        <v>124</v>
      </c>
    </row>
    <row r="160" s="1" customFormat="1" ht="24" customHeight="1">
      <c r="B160" s="36"/>
      <c r="C160" s="213" t="s">
        <v>205</v>
      </c>
      <c r="D160" s="213" t="s">
        <v>125</v>
      </c>
      <c r="E160" s="214" t="s">
        <v>206</v>
      </c>
      <c r="F160" s="215" t="s">
        <v>207</v>
      </c>
      <c r="G160" s="216" t="s">
        <v>128</v>
      </c>
      <c r="H160" s="217">
        <v>56.478000000000002</v>
      </c>
      <c r="I160" s="218"/>
      <c r="J160" s="219">
        <f>ROUND(I160*H160,2)</f>
        <v>0</v>
      </c>
      <c r="K160" s="215" t="s">
        <v>129</v>
      </c>
      <c r="L160" s="41"/>
      <c r="M160" s="220" t="s">
        <v>1</v>
      </c>
      <c r="N160" s="221" t="s">
        <v>41</v>
      </c>
      <c r="O160" s="84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AR160" s="224" t="s">
        <v>130</v>
      </c>
      <c r="AT160" s="224" t="s">
        <v>125</v>
      </c>
      <c r="AU160" s="224" t="s">
        <v>81</v>
      </c>
      <c r="AY160" s="15" t="s">
        <v>124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5" t="s">
        <v>81</v>
      </c>
      <c r="BK160" s="225">
        <f>ROUND(I160*H160,2)</f>
        <v>0</v>
      </c>
      <c r="BL160" s="15" t="s">
        <v>130</v>
      </c>
      <c r="BM160" s="224" t="s">
        <v>208</v>
      </c>
    </row>
    <row r="161" s="1" customFormat="1" ht="24" customHeight="1">
      <c r="B161" s="36"/>
      <c r="C161" s="213" t="s">
        <v>209</v>
      </c>
      <c r="D161" s="213" t="s">
        <v>125</v>
      </c>
      <c r="E161" s="214" t="s">
        <v>210</v>
      </c>
      <c r="F161" s="215" t="s">
        <v>211</v>
      </c>
      <c r="G161" s="216" t="s">
        <v>128</v>
      </c>
      <c r="H161" s="217">
        <v>46.884</v>
      </c>
      <c r="I161" s="218"/>
      <c r="J161" s="219">
        <f>ROUND(I161*H161,2)</f>
        <v>0</v>
      </c>
      <c r="K161" s="215" t="s">
        <v>129</v>
      </c>
      <c r="L161" s="41"/>
      <c r="M161" s="220" t="s">
        <v>1</v>
      </c>
      <c r="N161" s="221" t="s">
        <v>41</v>
      </c>
      <c r="O161" s="84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AR161" s="224" t="s">
        <v>130</v>
      </c>
      <c r="AT161" s="224" t="s">
        <v>125</v>
      </c>
      <c r="AU161" s="224" t="s">
        <v>81</v>
      </c>
      <c r="AY161" s="15" t="s">
        <v>124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5" t="s">
        <v>81</v>
      </c>
      <c r="BK161" s="225">
        <f>ROUND(I161*H161,2)</f>
        <v>0</v>
      </c>
      <c r="BL161" s="15" t="s">
        <v>130</v>
      </c>
      <c r="BM161" s="224" t="s">
        <v>212</v>
      </c>
    </row>
    <row r="162" s="11" customFormat="1">
      <c r="B162" s="226"/>
      <c r="C162" s="227"/>
      <c r="D162" s="228" t="s">
        <v>132</v>
      </c>
      <c r="E162" s="229" t="s">
        <v>1</v>
      </c>
      <c r="F162" s="230" t="s">
        <v>213</v>
      </c>
      <c r="G162" s="227"/>
      <c r="H162" s="231">
        <v>46.884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132</v>
      </c>
      <c r="AU162" s="237" t="s">
        <v>81</v>
      </c>
      <c r="AV162" s="11" t="s">
        <v>85</v>
      </c>
      <c r="AW162" s="11" t="s">
        <v>32</v>
      </c>
      <c r="AX162" s="11" t="s">
        <v>76</v>
      </c>
      <c r="AY162" s="237" t="s">
        <v>124</v>
      </c>
    </row>
    <row r="163" s="1" customFormat="1" ht="16.5" customHeight="1">
      <c r="B163" s="36"/>
      <c r="C163" s="213" t="s">
        <v>214</v>
      </c>
      <c r="D163" s="213" t="s">
        <v>125</v>
      </c>
      <c r="E163" s="214" t="s">
        <v>215</v>
      </c>
      <c r="F163" s="215" t="s">
        <v>216</v>
      </c>
      <c r="G163" s="216" t="s">
        <v>128</v>
      </c>
      <c r="H163" s="217">
        <v>46.884</v>
      </c>
      <c r="I163" s="218"/>
      <c r="J163" s="219">
        <f>ROUND(I163*H163,2)</f>
        <v>0</v>
      </c>
      <c r="K163" s="215" t="s">
        <v>129</v>
      </c>
      <c r="L163" s="41"/>
      <c r="M163" s="220" t="s">
        <v>1</v>
      </c>
      <c r="N163" s="221" t="s">
        <v>41</v>
      </c>
      <c r="O163" s="84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AR163" s="224" t="s">
        <v>130</v>
      </c>
      <c r="AT163" s="224" t="s">
        <v>125</v>
      </c>
      <c r="AU163" s="224" t="s">
        <v>81</v>
      </c>
      <c r="AY163" s="15" t="s">
        <v>124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5" t="s">
        <v>81</v>
      </c>
      <c r="BK163" s="225">
        <f>ROUND(I163*H163,2)</f>
        <v>0</v>
      </c>
      <c r="BL163" s="15" t="s">
        <v>130</v>
      </c>
      <c r="BM163" s="224" t="s">
        <v>217</v>
      </c>
    </row>
    <row r="164" s="1" customFormat="1" ht="24" customHeight="1">
      <c r="B164" s="36"/>
      <c r="C164" s="213" t="s">
        <v>218</v>
      </c>
      <c r="D164" s="213" t="s">
        <v>125</v>
      </c>
      <c r="E164" s="214" t="s">
        <v>219</v>
      </c>
      <c r="F164" s="215" t="s">
        <v>220</v>
      </c>
      <c r="G164" s="216" t="s">
        <v>192</v>
      </c>
      <c r="H164" s="217">
        <v>75.013999999999996</v>
      </c>
      <c r="I164" s="218"/>
      <c r="J164" s="219">
        <f>ROUND(I164*H164,2)</f>
        <v>0</v>
      </c>
      <c r="K164" s="215" t="s">
        <v>129</v>
      </c>
      <c r="L164" s="41"/>
      <c r="M164" s="220" t="s">
        <v>1</v>
      </c>
      <c r="N164" s="221" t="s">
        <v>41</v>
      </c>
      <c r="O164" s="84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AR164" s="224" t="s">
        <v>130</v>
      </c>
      <c r="AT164" s="224" t="s">
        <v>125</v>
      </c>
      <c r="AU164" s="224" t="s">
        <v>81</v>
      </c>
      <c r="AY164" s="15" t="s">
        <v>124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5" t="s">
        <v>81</v>
      </c>
      <c r="BK164" s="225">
        <f>ROUND(I164*H164,2)</f>
        <v>0</v>
      </c>
      <c r="BL164" s="15" t="s">
        <v>130</v>
      </c>
      <c r="BM164" s="224" t="s">
        <v>221</v>
      </c>
    </row>
    <row r="165" s="11" customFormat="1">
      <c r="B165" s="226"/>
      <c r="C165" s="227"/>
      <c r="D165" s="228" t="s">
        <v>132</v>
      </c>
      <c r="E165" s="227"/>
      <c r="F165" s="230" t="s">
        <v>222</v>
      </c>
      <c r="G165" s="227"/>
      <c r="H165" s="231">
        <v>75.013999999999996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132</v>
      </c>
      <c r="AU165" s="237" t="s">
        <v>81</v>
      </c>
      <c r="AV165" s="11" t="s">
        <v>85</v>
      </c>
      <c r="AW165" s="11" t="s">
        <v>4</v>
      </c>
      <c r="AX165" s="11" t="s">
        <v>81</v>
      </c>
      <c r="AY165" s="237" t="s">
        <v>124</v>
      </c>
    </row>
    <row r="166" s="1" customFormat="1" ht="24" customHeight="1">
      <c r="B166" s="36"/>
      <c r="C166" s="213" t="s">
        <v>223</v>
      </c>
      <c r="D166" s="213" t="s">
        <v>125</v>
      </c>
      <c r="E166" s="214" t="s">
        <v>224</v>
      </c>
      <c r="F166" s="215" t="s">
        <v>225</v>
      </c>
      <c r="G166" s="216" t="s">
        <v>162</v>
      </c>
      <c r="H166" s="217">
        <v>7.7999999999999998</v>
      </c>
      <c r="I166" s="218"/>
      <c r="J166" s="219">
        <f>ROUND(I166*H166,2)</f>
        <v>0</v>
      </c>
      <c r="K166" s="215" t="s">
        <v>129</v>
      </c>
      <c r="L166" s="41"/>
      <c r="M166" s="220" t="s">
        <v>1</v>
      </c>
      <c r="N166" s="221" t="s">
        <v>41</v>
      </c>
      <c r="O166" s="84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AR166" s="224" t="s">
        <v>130</v>
      </c>
      <c r="AT166" s="224" t="s">
        <v>125</v>
      </c>
      <c r="AU166" s="224" t="s">
        <v>81</v>
      </c>
      <c r="AY166" s="15" t="s">
        <v>124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5" t="s">
        <v>81</v>
      </c>
      <c r="BK166" s="225">
        <f>ROUND(I166*H166,2)</f>
        <v>0</v>
      </c>
      <c r="BL166" s="15" t="s">
        <v>130</v>
      </c>
      <c r="BM166" s="224" t="s">
        <v>226</v>
      </c>
    </row>
    <row r="167" s="11" customFormat="1">
      <c r="B167" s="226"/>
      <c r="C167" s="227"/>
      <c r="D167" s="228" t="s">
        <v>132</v>
      </c>
      <c r="E167" s="229" t="s">
        <v>1</v>
      </c>
      <c r="F167" s="230" t="s">
        <v>227</v>
      </c>
      <c r="G167" s="227"/>
      <c r="H167" s="231">
        <v>7.7999999999999998</v>
      </c>
      <c r="I167" s="232"/>
      <c r="J167" s="227"/>
      <c r="K167" s="227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132</v>
      </c>
      <c r="AU167" s="237" t="s">
        <v>81</v>
      </c>
      <c r="AV167" s="11" t="s">
        <v>85</v>
      </c>
      <c r="AW167" s="11" t="s">
        <v>32</v>
      </c>
      <c r="AX167" s="11" t="s">
        <v>76</v>
      </c>
      <c r="AY167" s="237" t="s">
        <v>124</v>
      </c>
    </row>
    <row r="168" s="1" customFormat="1" ht="24" customHeight="1">
      <c r="B168" s="36"/>
      <c r="C168" s="213" t="s">
        <v>7</v>
      </c>
      <c r="D168" s="213" t="s">
        <v>125</v>
      </c>
      <c r="E168" s="214" t="s">
        <v>228</v>
      </c>
      <c r="F168" s="215" t="s">
        <v>229</v>
      </c>
      <c r="G168" s="216" t="s">
        <v>162</v>
      </c>
      <c r="H168" s="217">
        <v>7.7999999999999998</v>
      </c>
      <c r="I168" s="218"/>
      <c r="J168" s="219">
        <f>ROUND(I168*H168,2)</f>
        <v>0</v>
      </c>
      <c r="K168" s="215" t="s">
        <v>129</v>
      </c>
      <c r="L168" s="41"/>
      <c r="M168" s="220" t="s">
        <v>1</v>
      </c>
      <c r="N168" s="221" t="s">
        <v>41</v>
      </c>
      <c r="O168" s="84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AR168" s="224" t="s">
        <v>130</v>
      </c>
      <c r="AT168" s="224" t="s">
        <v>125</v>
      </c>
      <c r="AU168" s="224" t="s">
        <v>81</v>
      </c>
      <c r="AY168" s="15" t="s">
        <v>124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5" t="s">
        <v>81</v>
      </c>
      <c r="BK168" s="225">
        <f>ROUND(I168*H168,2)</f>
        <v>0</v>
      </c>
      <c r="BL168" s="15" t="s">
        <v>130</v>
      </c>
      <c r="BM168" s="224" t="s">
        <v>230</v>
      </c>
    </row>
    <row r="169" s="1" customFormat="1" ht="16.5" customHeight="1">
      <c r="B169" s="36"/>
      <c r="C169" s="248" t="s">
        <v>231</v>
      </c>
      <c r="D169" s="248" t="s">
        <v>189</v>
      </c>
      <c r="E169" s="249" t="s">
        <v>232</v>
      </c>
      <c r="F169" s="250" t="s">
        <v>233</v>
      </c>
      <c r="G169" s="251" t="s">
        <v>234</v>
      </c>
      <c r="H169" s="252">
        <v>0.11700000000000001</v>
      </c>
      <c r="I169" s="253"/>
      <c r="J169" s="254">
        <f>ROUND(I169*H169,2)</f>
        <v>0</v>
      </c>
      <c r="K169" s="250" t="s">
        <v>129</v>
      </c>
      <c r="L169" s="255"/>
      <c r="M169" s="256" t="s">
        <v>1</v>
      </c>
      <c r="N169" s="257" t="s">
        <v>41</v>
      </c>
      <c r="O169" s="84"/>
      <c r="P169" s="222">
        <f>O169*H169</f>
        <v>0</v>
      </c>
      <c r="Q169" s="222">
        <v>0.001</v>
      </c>
      <c r="R169" s="222">
        <f>Q169*H169</f>
        <v>0.00011700000000000001</v>
      </c>
      <c r="S169" s="222">
        <v>0</v>
      </c>
      <c r="T169" s="223">
        <f>S169*H169</f>
        <v>0</v>
      </c>
      <c r="AR169" s="224" t="s">
        <v>159</v>
      </c>
      <c r="AT169" s="224" t="s">
        <v>189</v>
      </c>
      <c r="AU169" s="224" t="s">
        <v>81</v>
      </c>
      <c r="AY169" s="15" t="s">
        <v>124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5" t="s">
        <v>81</v>
      </c>
      <c r="BK169" s="225">
        <f>ROUND(I169*H169,2)</f>
        <v>0</v>
      </c>
      <c r="BL169" s="15" t="s">
        <v>130</v>
      </c>
      <c r="BM169" s="224" t="s">
        <v>235</v>
      </c>
    </row>
    <row r="170" s="11" customFormat="1">
      <c r="B170" s="226"/>
      <c r="C170" s="227"/>
      <c r="D170" s="228" t="s">
        <v>132</v>
      </c>
      <c r="E170" s="227"/>
      <c r="F170" s="230" t="s">
        <v>236</v>
      </c>
      <c r="G170" s="227"/>
      <c r="H170" s="231">
        <v>0.11700000000000001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132</v>
      </c>
      <c r="AU170" s="237" t="s">
        <v>81</v>
      </c>
      <c r="AV170" s="11" t="s">
        <v>85</v>
      </c>
      <c r="AW170" s="11" t="s">
        <v>4</v>
      </c>
      <c r="AX170" s="11" t="s">
        <v>81</v>
      </c>
      <c r="AY170" s="237" t="s">
        <v>124</v>
      </c>
    </row>
    <row r="171" s="10" customFormat="1" ht="25.92" customHeight="1">
      <c r="B171" s="199"/>
      <c r="C171" s="200"/>
      <c r="D171" s="201" t="s">
        <v>75</v>
      </c>
      <c r="E171" s="202" t="s">
        <v>175</v>
      </c>
      <c r="F171" s="202" t="s">
        <v>237</v>
      </c>
      <c r="G171" s="200"/>
      <c r="H171" s="200"/>
      <c r="I171" s="203"/>
      <c r="J171" s="204">
        <f>BK171</f>
        <v>0</v>
      </c>
      <c r="K171" s="200"/>
      <c r="L171" s="205"/>
      <c r="M171" s="206"/>
      <c r="N171" s="207"/>
      <c r="O171" s="207"/>
      <c r="P171" s="208">
        <f>SUM(P172:P177)</f>
        <v>0</v>
      </c>
      <c r="Q171" s="207"/>
      <c r="R171" s="208">
        <f>SUM(R172:R177)</f>
        <v>0</v>
      </c>
      <c r="S171" s="207"/>
      <c r="T171" s="209">
        <f>SUM(T172:T177)</f>
        <v>13.446</v>
      </c>
      <c r="AR171" s="210" t="s">
        <v>81</v>
      </c>
      <c r="AT171" s="211" t="s">
        <v>75</v>
      </c>
      <c r="AU171" s="211" t="s">
        <v>76</v>
      </c>
      <c r="AY171" s="210" t="s">
        <v>124</v>
      </c>
      <c r="BK171" s="212">
        <f>SUM(BK172:BK177)</f>
        <v>0</v>
      </c>
    </row>
    <row r="172" s="1" customFormat="1" ht="24" customHeight="1">
      <c r="B172" s="36"/>
      <c r="C172" s="213" t="s">
        <v>238</v>
      </c>
      <c r="D172" s="213" t="s">
        <v>125</v>
      </c>
      <c r="E172" s="214" t="s">
        <v>239</v>
      </c>
      <c r="F172" s="215" t="s">
        <v>240</v>
      </c>
      <c r="G172" s="216" t="s">
        <v>162</v>
      </c>
      <c r="H172" s="217">
        <v>6</v>
      </c>
      <c r="I172" s="218"/>
      <c r="J172" s="219">
        <f>ROUND(I172*H172,2)</f>
        <v>0</v>
      </c>
      <c r="K172" s="215" t="s">
        <v>129</v>
      </c>
      <c r="L172" s="41"/>
      <c r="M172" s="220" t="s">
        <v>1</v>
      </c>
      <c r="N172" s="221" t="s">
        <v>41</v>
      </c>
      <c r="O172" s="84"/>
      <c r="P172" s="222">
        <f>O172*H172</f>
        <v>0</v>
      </c>
      <c r="Q172" s="222">
        <v>0</v>
      </c>
      <c r="R172" s="222">
        <f>Q172*H172</f>
        <v>0</v>
      </c>
      <c r="S172" s="222">
        <v>0.096000000000000002</v>
      </c>
      <c r="T172" s="223">
        <f>S172*H172</f>
        <v>0.57600000000000007</v>
      </c>
      <c r="AR172" s="224" t="s">
        <v>130</v>
      </c>
      <c r="AT172" s="224" t="s">
        <v>125</v>
      </c>
      <c r="AU172" s="224" t="s">
        <v>81</v>
      </c>
      <c r="AY172" s="15" t="s">
        <v>124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5" t="s">
        <v>81</v>
      </c>
      <c r="BK172" s="225">
        <f>ROUND(I172*H172,2)</f>
        <v>0</v>
      </c>
      <c r="BL172" s="15" t="s">
        <v>130</v>
      </c>
      <c r="BM172" s="224" t="s">
        <v>241</v>
      </c>
    </row>
    <row r="173" s="11" customFormat="1">
      <c r="B173" s="226"/>
      <c r="C173" s="227"/>
      <c r="D173" s="228" t="s">
        <v>132</v>
      </c>
      <c r="E173" s="229" t="s">
        <v>1</v>
      </c>
      <c r="F173" s="230" t="s">
        <v>242</v>
      </c>
      <c r="G173" s="227"/>
      <c r="H173" s="231">
        <v>6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132</v>
      </c>
      <c r="AU173" s="237" t="s">
        <v>81</v>
      </c>
      <c r="AV173" s="11" t="s">
        <v>85</v>
      </c>
      <c r="AW173" s="11" t="s">
        <v>32</v>
      </c>
      <c r="AX173" s="11" t="s">
        <v>76</v>
      </c>
      <c r="AY173" s="237" t="s">
        <v>124</v>
      </c>
    </row>
    <row r="174" s="1" customFormat="1" ht="24" customHeight="1">
      <c r="B174" s="36"/>
      <c r="C174" s="213" t="s">
        <v>243</v>
      </c>
      <c r="D174" s="213" t="s">
        <v>125</v>
      </c>
      <c r="E174" s="214" t="s">
        <v>244</v>
      </c>
      <c r="F174" s="215" t="s">
        <v>245</v>
      </c>
      <c r="G174" s="216" t="s">
        <v>162</v>
      </c>
      <c r="H174" s="217">
        <v>58.5</v>
      </c>
      <c r="I174" s="218"/>
      <c r="J174" s="219">
        <f>ROUND(I174*H174,2)</f>
        <v>0</v>
      </c>
      <c r="K174" s="215" t="s">
        <v>129</v>
      </c>
      <c r="L174" s="41"/>
      <c r="M174" s="220" t="s">
        <v>1</v>
      </c>
      <c r="N174" s="221" t="s">
        <v>41</v>
      </c>
      <c r="O174" s="84"/>
      <c r="P174" s="222">
        <f>O174*H174</f>
        <v>0</v>
      </c>
      <c r="Q174" s="222">
        <v>0</v>
      </c>
      <c r="R174" s="222">
        <f>Q174*H174</f>
        <v>0</v>
      </c>
      <c r="S174" s="222">
        <v>0.22</v>
      </c>
      <c r="T174" s="223">
        <f>S174*H174</f>
        <v>12.869999999999999</v>
      </c>
      <c r="AR174" s="224" t="s">
        <v>130</v>
      </c>
      <c r="AT174" s="224" t="s">
        <v>125</v>
      </c>
      <c r="AU174" s="224" t="s">
        <v>81</v>
      </c>
      <c r="AY174" s="15" t="s">
        <v>124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5" t="s">
        <v>81</v>
      </c>
      <c r="BK174" s="225">
        <f>ROUND(I174*H174,2)</f>
        <v>0</v>
      </c>
      <c r="BL174" s="15" t="s">
        <v>130</v>
      </c>
      <c r="BM174" s="224" t="s">
        <v>246</v>
      </c>
    </row>
    <row r="175" s="11" customFormat="1">
      <c r="B175" s="226"/>
      <c r="C175" s="227"/>
      <c r="D175" s="228" t="s">
        <v>132</v>
      </c>
      <c r="E175" s="229" t="s">
        <v>1</v>
      </c>
      <c r="F175" s="230" t="s">
        <v>247</v>
      </c>
      <c r="G175" s="227"/>
      <c r="H175" s="231">
        <v>58.5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132</v>
      </c>
      <c r="AU175" s="237" t="s">
        <v>81</v>
      </c>
      <c r="AV175" s="11" t="s">
        <v>85</v>
      </c>
      <c r="AW175" s="11" t="s">
        <v>32</v>
      </c>
      <c r="AX175" s="11" t="s">
        <v>76</v>
      </c>
      <c r="AY175" s="237" t="s">
        <v>124</v>
      </c>
    </row>
    <row r="176" s="1" customFormat="1" ht="16.5" customHeight="1">
      <c r="B176" s="36"/>
      <c r="C176" s="213" t="s">
        <v>248</v>
      </c>
      <c r="D176" s="213" t="s">
        <v>125</v>
      </c>
      <c r="E176" s="214" t="s">
        <v>249</v>
      </c>
      <c r="F176" s="215" t="s">
        <v>250</v>
      </c>
      <c r="G176" s="216" t="s">
        <v>139</v>
      </c>
      <c r="H176" s="217">
        <v>39</v>
      </c>
      <c r="I176" s="218"/>
      <c r="J176" s="219">
        <f>ROUND(I176*H176,2)</f>
        <v>0</v>
      </c>
      <c r="K176" s="215" t="s">
        <v>129</v>
      </c>
      <c r="L176" s="41"/>
      <c r="M176" s="220" t="s">
        <v>1</v>
      </c>
      <c r="N176" s="221" t="s">
        <v>41</v>
      </c>
      <c r="O176" s="84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AR176" s="224" t="s">
        <v>130</v>
      </c>
      <c r="AT176" s="224" t="s">
        <v>125</v>
      </c>
      <c r="AU176" s="224" t="s">
        <v>81</v>
      </c>
      <c r="AY176" s="15" t="s">
        <v>124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5" t="s">
        <v>81</v>
      </c>
      <c r="BK176" s="225">
        <f>ROUND(I176*H176,2)</f>
        <v>0</v>
      </c>
      <c r="BL176" s="15" t="s">
        <v>130</v>
      </c>
      <c r="BM176" s="224" t="s">
        <v>251</v>
      </c>
    </row>
    <row r="177" s="11" customFormat="1">
      <c r="B177" s="226"/>
      <c r="C177" s="227"/>
      <c r="D177" s="228" t="s">
        <v>132</v>
      </c>
      <c r="E177" s="227"/>
      <c r="F177" s="230" t="s">
        <v>252</v>
      </c>
      <c r="G177" s="227"/>
      <c r="H177" s="231">
        <v>39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AT177" s="237" t="s">
        <v>132</v>
      </c>
      <c r="AU177" s="237" t="s">
        <v>81</v>
      </c>
      <c r="AV177" s="11" t="s">
        <v>85</v>
      </c>
      <c r="AW177" s="11" t="s">
        <v>4</v>
      </c>
      <c r="AX177" s="11" t="s">
        <v>81</v>
      </c>
      <c r="AY177" s="237" t="s">
        <v>124</v>
      </c>
    </row>
    <row r="178" s="10" customFormat="1" ht="25.92" customHeight="1">
      <c r="B178" s="199"/>
      <c r="C178" s="200"/>
      <c r="D178" s="201" t="s">
        <v>75</v>
      </c>
      <c r="E178" s="202" t="s">
        <v>253</v>
      </c>
      <c r="F178" s="202" t="s">
        <v>254</v>
      </c>
      <c r="G178" s="200"/>
      <c r="H178" s="200"/>
      <c r="I178" s="203"/>
      <c r="J178" s="204">
        <f>BK178</f>
        <v>0</v>
      </c>
      <c r="K178" s="200"/>
      <c r="L178" s="205"/>
      <c r="M178" s="206"/>
      <c r="N178" s="207"/>
      <c r="O178" s="207"/>
      <c r="P178" s="208">
        <f>SUM(P179:P180)</f>
        <v>0</v>
      </c>
      <c r="Q178" s="207"/>
      <c r="R178" s="208">
        <f>SUM(R179:R180)</f>
        <v>0</v>
      </c>
      <c r="S178" s="207"/>
      <c r="T178" s="209">
        <f>SUM(T179:T180)</f>
        <v>0</v>
      </c>
      <c r="AR178" s="210" t="s">
        <v>81</v>
      </c>
      <c r="AT178" s="211" t="s">
        <v>75</v>
      </c>
      <c r="AU178" s="211" t="s">
        <v>76</v>
      </c>
      <c r="AY178" s="210" t="s">
        <v>124</v>
      </c>
      <c r="BK178" s="212">
        <f>SUM(BK179:BK180)</f>
        <v>0</v>
      </c>
    </row>
    <row r="179" s="1" customFormat="1" ht="16.5" customHeight="1">
      <c r="B179" s="36"/>
      <c r="C179" s="213" t="s">
        <v>255</v>
      </c>
      <c r="D179" s="213" t="s">
        <v>125</v>
      </c>
      <c r="E179" s="214" t="s">
        <v>256</v>
      </c>
      <c r="F179" s="215" t="s">
        <v>257</v>
      </c>
      <c r="G179" s="216" t="s">
        <v>128</v>
      </c>
      <c r="H179" s="217">
        <v>2.79</v>
      </c>
      <c r="I179" s="218"/>
      <c r="J179" s="219">
        <f>ROUND(I179*H179,2)</f>
        <v>0</v>
      </c>
      <c r="K179" s="215" t="s">
        <v>129</v>
      </c>
      <c r="L179" s="41"/>
      <c r="M179" s="220" t="s">
        <v>1</v>
      </c>
      <c r="N179" s="221" t="s">
        <v>41</v>
      </c>
      <c r="O179" s="84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AR179" s="224" t="s">
        <v>130</v>
      </c>
      <c r="AT179" s="224" t="s">
        <v>125</v>
      </c>
      <c r="AU179" s="224" t="s">
        <v>81</v>
      </c>
      <c r="AY179" s="15" t="s">
        <v>124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5" t="s">
        <v>81</v>
      </c>
      <c r="BK179" s="225">
        <f>ROUND(I179*H179,2)</f>
        <v>0</v>
      </c>
      <c r="BL179" s="15" t="s">
        <v>130</v>
      </c>
      <c r="BM179" s="224" t="s">
        <v>258</v>
      </c>
    </row>
    <row r="180" s="11" customFormat="1">
      <c r="B180" s="226"/>
      <c r="C180" s="227"/>
      <c r="D180" s="228" t="s">
        <v>132</v>
      </c>
      <c r="E180" s="229" t="s">
        <v>1</v>
      </c>
      <c r="F180" s="230" t="s">
        <v>259</v>
      </c>
      <c r="G180" s="227"/>
      <c r="H180" s="231">
        <v>2.79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AT180" s="237" t="s">
        <v>132</v>
      </c>
      <c r="AU180" s="237" t="s">
        <v>81</v>
      </c>
      <c r="AV180" s="11" t="s">
        <v>85</v>
      </c>
      <c r="AW180" s="11" t="s">
        <v>32</v>
      </c>
      <c r="AX180" s="11" t="s">
        <v>76</v>
      </c>
      <c r="AY180" s="237" t="s">
        <v>124</v>
      </c>
    </row>
    <row r="181" s="10" customFormat="1" ht="25.92" customHeight="1">
      <c r="B181" s="199"/>
      <c r="C181" s="200"/>
      <c r="D181" s="201" t="s">
        <v>75</v>
      </c>
      <c r="E181" s="202" t="s">
        <v>260</v>
      </c>
      <c r="F181" s="202" t="s">
        <v>261</v>
      </c>
      <c r="G181" s="200"/>
      <c r="H181" s="200"/>
      <c r="I181" s="203"/>
      <c r="J181" s="204">
        <f>BK181</f>
        <v>0</v>
      </c>
      <c r="K181" s="200"/>
      <c r="L181" s="205"/>
      <c r="M181" s="206"/>
      <c r="N181" s="207"/>
      <c r="O181" s="207"/>
      <c r="P181" s="208">
        <f>SUM(P182:P185)</f>
        <v>0</v>
      </c>
      <c r="Q181" s="207"/>
      <c r="R181" s="208">
        <f>SUM(R182:R185)</f>
        <v>0.023789999999999999</v>
      </c>
      <c r="S181" s="207"/>
      <c r="T181" s="209">
        <f>SUM(T182:T185)</f>
        <v>0</v>
      </c>
      <c r="AR181" s="210" t="s">
        <v>81</v>
      </c>
      <c r="AT181" s="211" t="s">
        <v>75</v>
      </c>
      <c r="AU181" s="211" t="s">
        <v>76</v>
      </c>
      <c r="AY181" s="210" t="s">
        <v>124</v>
      </c>
      <c r="BK181" s="212">
        <f>SUM(BK182:BK185)</f>
        <v>0</v>
      </c>
    </row>
    <row r="182" s="1" customFormat="1" ht="24" customHeight="1">
      <c r="B182" s="36"/>
      <c r="C182" s="213" t="s">
        <v>262</v>
      </c>
      <c r="D182" s="213" t="s">
        <v>125</v>
      </c>
      <c r="E182" s="214" t="s">
        <v>263</v>
      </c>
      <c r="F182" s="215" t="s">
        <v>264</v>
      </c>
      <c r="G182" s="216" t="s">
        <v>162</v>
      </c>
      <c r="H182" s="217">
        <v>58.5</v>
      </c>
      <c r="I182" s="218"/>
      <c r="J182" s="219">
        <f>ROUND(I182*H182,2)</f>
        <v>0</v>
      </c>
      <c r="K182" s="215" t="s">
        <v>129</v>
      </c>
      <c r="L182" s="41"/>
      <c r="M182" s="220" t="s">
        <v>1</v>
      </c>
      <c r="N182" s="221" t="s">
        <v>41</v>
      </c>
      <c r="O182" s="84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AR182" s="224" t="s">
        <v>130</v>
      </c>
      <c r="AT182" s="224" t="s">
        <v>125</v>
      </c>
      <c r="AU182" s="224" t="s">
        <v>81</v>
      </c>
      <c r="AY182" s="15" t="s">
        <v>124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5" t="s">
        <v>81</v>
      </c>
      <c r="BK182" s="225">
        <f>ROUND(I182*H182,2)</f>
        <v>0</v>
      </c>
      <c r="BL182" s="15" t="s">
        <v>130</v>
      </c>
      <c r="BM182" s="224" t="s">
        <v>265</v>
      </c>
    </row>
    <row r="183" s="1" customFormat="1" ht="24" customHeight="1">
      <c r="B183" s="36"/>
      <c r="C183" s="213" t="s">
        <v>266</v>
      </c>
      <c r="D183" s="213" t="s">
        <v>125</v>
      </c>
      <c r="E183" s="214" t="s">
        <v>267</v>
      </c>
      <c r="F183" s="215" t="s">
        <v>268</v>
      </c>
      <c r="G183" s="216" t="s">
        <v>162</v>
      </c>
      <c r="H183" s="217">
        <v>58.5</v>
      </c>
      <c r="I183" s="218"/>
      <c r="J183" s="219">
        <f>ROUND(I183*H183,2)</f>
        <v>0</v>
      </c>
      <c r="K183" s="215" t="s">
        <v>129</v>
      </c>
      <c r="L183" s="41"/>
      <c r="M183" s="220" t="s">
        <v>1</v>
      </c>
      <c r="N183" s="221" t="s">
        <v>41</v>
      </c>
      <c r="O183" s="84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AR183" s="224" t="s">
        <v>130</v>
      </c>
      <c r="AT183" s="224" t="s">
        <v>125</v>
      </c>
      <c r="AU183" s="224" t="s">
        <v>81</v>
      </c>
      <c r="AY183" s="15" t="s">
        <v>124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5" t="s">
        <v>81</v>
      </c>
      <c r="BK183" s="225">
        <f>ROUND(I183*H183,2)</f>
        <v>0</v>
      </c>
      <c r="BL183" s="15" t="s">
        <v>130</v>
      </c>
      <c r="BM183" s="224" t="s">
        <v>269</v>
      </c>
    </row>
    <row r="184" s="1" customFormat="1" ht="24" customHeight="1">
      <c r="B184" s="36"/>
      <c r="C184" s="213" t="s">
        <v>270</v>
      </c>
      <c r="D184" s="213" t="s">
        <v>125</v>
      </c>
      <c r="E184" s="214" t="s">
        <v>271</v>
      </c>
      <c r="F184" s="215" t="s">
        <v>272</v>
      </c>
      <c r="G184" s="216" t="s">
        <v>162</v>
      </c>
      <c r="H184" s="217">
        <v>58.5</v>
      </c>
      <c r="I184" s="218"/>
      <c r="J184" s="219">
        <f>ROUND(I184*H184,2)</f>
        <v>0</v>
      </c>
      <c r="K184" s="215" t="s">
        <v>129</v>
      </c>
      <c r="L184" s="41"/>
      <c r="M184" s="220" t="s">
        <v>1</v>
      </c>
      <c r="N184" s="221" t="s">
        <v>41</v>
      </c>
      <c r="O184" s="84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AR184" s="224" t="s">
        <v>130</v>
      </c>
      <c r="AT184" s="224" t="s">
        <v>125</v>
      </c>
      <c r="AU184" s="224" t="s">
        <v>81</v>
      </c>
      <c r="AY184" s="15" t="s">
        <v>124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5" t="s">
        <v>81</v>
      </c>
      <c r="BK184" s="225">
        <f>ROUND(I184*H184,2)</f>
        <v>0</v>
      </c>
      <c r="BL184" s="15" t="s">
        <v>130</v>
      </c>
      <c r="BM184" s="224" t="s">
        <v>273</v>
      </c>
    </row>
    <row r="185" s="1" customFormat="1" ht="24" customHeight="1">
      <c r="B185" s="36"/>
      <c r="C185" s="213" t="s">
        <v>274</v>
      </c>
      <c r="D185" s="213" t="s">
        <v>125</v>
      </c>
      <c r="E185" s="214" t="s">
        <v>275</v>
      </c>
      <c r="F185" s="215" t="s">
        <v>276</v>
      </c>
      <c r="G185" s="216" t="s">
        <v>139</v>
      </c>
      <c r="H185" s="217">
        <v>39</v>
      </c>
      <c r="I185" s="218"/>
      <c r="J185" s="219">
        <f>ROUND(I185*H185,2)</f>
        <v>0</v>
      </c>
      <c r="K185" s="215" t="s">
        <v>129</v>
      </c>
      <c r="L185" s="41"/>
      <c r="M185" s="220" t="s">
        <v>1</v>
      </c>
      <c r="N185" s="221" t="s">
        <v>41</v>
      </c>
      <c r="O185" s="84"/>
      <c r="P185" s="222">
        <f>O185*H185</f>
        <v>0</v>
      </c>
      <c r="Q185" s="222">
        <v>0.00060999999999999997</v>
      </c>
      <c r="R185" s="222">
        <f>Q185*H185</f>
        <v>0.023789999999999999</v>
      </c>
      <c r="S185" s="222">
        <v>0</v>
      </c>
      <c r="T185" s="223">
        <f>S185*H185</f>
        <v>0</v>
      </c>
      <c r="AR185" s="224" t="s">
        <v>130</v>
      </c>
      <c r="AT185" s="224" t="s">
        <v>125</v>
      </c>
      <c r="AU185" s="224" t="s">
        <v>81</v>
      </c>
      <c r="AY185" s="15" t="s">
        <v>124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5" t="s">
        <v>81</v>
      </c>
      <c r="BK185" s="225">
        <f>ROUND(I185*H185,2)</f>
        <v>0</v>
      </c>
      <c r="BL185" s="15" t="s">
        <v>130</v>
      </c>
      <c r="BM185" s="224" t="s">
        <v>277</v>
      </c>
    </row>
    <row r="186" s="10" customFormat="1" ht="25.92" customHeight="1">
      <c r="B186" s="199"/>
      <c r="C186" s="200"/>
      <c r="D186" s="201" t="s">
        <v>75</v>
      </c>
      <c r="E186" s="202" t="s">
        <v>278</v>
      </c>
      <c r="F186" s="202" t="s">
        <v>279</v>
      </c>
      <c r="G186" s="200"/>
      <c r="H186" s="200"/>
      <c r="I186" s="203"/>
      <c r="J186" s="204">
        <f>BK186</f>
        <v>0</v>
      </c>
      <c r="K186" s="200"/>
      <c r="L186" s="205"/>
      <c r="M186" s="206"/>
      <c r="N186" s="207"/>
      <c r="O186" s="207"/>
      <c r="P186" s="208">
        <f>SUM(P187:P194)</f>
        <v>0</v>
      </c>
      <c r="Q186" s="207"/>
      <c r="R186" s="208">
        <f>SUM(R187:R194)</f>
        <v>1.1835000000000002</v>
      </c>
      <c r="S186" s="207"/>
      <c r="T186" s="209">
        <f>SUM(T187:T194)</f>
        <v>0</v>
      </c>
      <c r="AR186" s="210" t="s">
        <v>81</v>
      </c>
      <c r="AT186" s="211" t="s">
        <v>75</v>
      </c>
      <c r="AU186" s="211" t="s">
        <v>76</v>
      </c>
      <c r="AY186" s="210" t="s">
        <v>124</v>
      </c>
      <c r="BK186" s="212">
        <f>SUM(BK187:BK194)</f>
        <v>0</v>
      </c>
    </row>
    <row r="187" s="1" customFormat="1" ht="24" customHeight="1">
      <c r="B187" s="36"/>
      <c r="C187" s="213" t="s">
        <v>280</v>
      </c>
      <c r="D187" s="213" t="s">
        <v>125</v>
      </c>
      <c r="E187" s="214" t="s">
        <v>281</v>
      </c>
      <c r="F187" s="215" t="s">
        <v>282</v>
      </c>
      <c r="G187" s="216" t="s">
        <v>162</v>
      </c>
      <c r="H187" s="217">
        <v>6</v>
      </c>
      <c r="I187" s="218"/>
      <c r="J187" s="219">
        <f>ROUND(I187*H187,2)</f>
        <v>0</v>
      </c>
      <c r="K187" s="215" t="s">
        <v>129</v>
      </c>
      <c r="L187" s="41"/>
      <c r="M187" s="220" t="s">
        <v>1</v>
      </c>
      <c r="N187" s="221" t="s">
        <v>41</v>
      </c>
      <c r="O187" s="84"/>
      <c r="P187" s="222">
        <f>O187*H187</f>
        <v>0</v>
      </c>
      <c r="Q187" s="222">
        <v>0.084250000000000005</v>
      </c>
      <c r="R187" s="222">
        <f>Q187*H187</f>
        <v>0.50550000000000006</v>
      </c>
      <c r="S187" s="222">
        <v>0</v>
      </c>
      <c r="T187" s="223">
        <f>S187*H187</f>
        <v>0</v>
      </c>
      <c r="AR187" s="224" t="s">
        <v>130</v>
      </c>
      <c r="AT187" s="224" t="s">
        <v>125</v>
      </c>
      <c r="AU187" s="224" t="s">
        <v>81</v>
      </c>
      <c r="AY187" s="15" t="s">
        <v>124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5" t="s">
        <v>81</v>
      </c>
      <c r="BK187" s="225">
        <f>ROUND(I187*H187,2)</f>
        <v>0</v>
      </c>
      <c r="BL187" s="15" t="s">
        <v>130</v>
      </c>
      <c r="BM187" s="224" t="s">
        <v>283</v>
      </c>
    </row>
    <row r="188" s="11" customFormat="1">
      <c r="B188" s="226"/>
      <c r="C188" s="227"/>
      <c r="D188" s="228" t="s">
        <v>132</v>
      </c>
      <c r="E188" s="229" t="s">
        <v>1</v>
      </c>
      <c r="F188" s="230" t="s">
        <v>242</v>
      </c>
      <c r="G188" s="227"/>
      <c r="H188" s="231">
        <v>6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132</v>
      </c>
      <c r="AU188" s="237" t="s">
        <v>81</v>
      </c>
      <c r="AV188" s="11" t="s">
        <v>85</v>
      </c>
      <c r="AW188" s="11" t="s">
        <v>32</v>
      </c>
      <c r="AX188" s="11" t="s">
        <v>76</v>
      </c>
      <c r="AY188" s="237" t="s">
        <v>124</v>
      </c>
    </row>
    <row r="189" s="1" customFormat="1" ht="24" customHeight="1">
      <c r="B189" s="36"/>
      <c r="C189" s="248" t="s">
        <v>284</v>
      </c>
      <c r="D189" s="248" t="s">
        <v>189</v>
      </c>
      <c r="E189" s="249" t="s">
        <v>285</v>
      </c>
      <c r="F189" s="250" t="s">
        <v>286</v>
      </c>
      <c r="G189" s="251" t="s">
        <v>162</v>
      </c>
      <c r="H189" s="252">
        <v>5.4000000000000004</v>
      </c>
      <c r="I189" s="253"/>
      <c r="J189" s="254">
        <f>ROUND(I189*H189,2)</f>
        <v>0</v>
      </c>
      <c r="K189" s="250" t="s">
        <v>129</v>
      </c>
      <c r="L189" s="255"/>
      <c r="M189" s="256" t="s">
        <v>1</v>
      </c>
      <c r="N189" s="257" t="s">
        <v>41</v>
      </c>
      <c r="O189" s="84"/>
      <c r="P189" s="222">
        <f>O189*H189</f>
        <v>0</v>
      </c>
      <c r="Q189" s="222">
        <v>0.113</v>
      </c>
      <c r="R189" s="222">
        <f>Q189*H189</f>
        <v>0.61020000000000008</v>
      </c>
      <c r="S189" s="222">
        <v>0</v>
      </c>
      <c r="T189" s="223">
        <f>S189*H189</f>
        <v>0</v>
      </c>
      <c r="AR189" s="224" t="s">
        <v>159</v>
      </c>
      <c r="AT189" s="224" t="s">
        <v>189</v>
      </c>
      <c r="AU189" s="224" t="s">
        <v>81</v>
      </c>
      <c r="AY189" s="15" t="s">
        <v>124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5" t="s">
        <v>81</v>
      </c>
      <c r="BK189" s="225">
        <f>ROUND(I189*H189,2)</f>
        <v>0</v>
      </c>
      <c r="BL189" s="15" t="s">
        <v>130</v>
      </c>
      <c r="BM189" s="224" t="s">
        <v>287</v>
      </c>
    </row>
    <row r="190" s="12" customFormat="1">
      <c r="B190" s="238"/>
      <c r="C190" s="239"/>
      <c r="D190" s="228" t="s">
        <v>132</v>
      </c>
      <c r="E190" s="240" t="s">
        <v>1</v>
      </c>
      <c r="F190" s="241" t="s">
        <v>288</v>
      </c>
      <c r="G190" s="239"/>
      <c r="H190" s="240" t="s">
        <v>1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AT190" s="247" t="s">
        <v>132</v>
      </c>
      <c r="AU190" s="247" t="s">
        <v>81</v>
      </c>
      <c r="AV190" s="12" t="s">
        <v>81</v>
      </c>
      <c r="AW190" s="12" t="s">
        <v>32</v>
      </c>
      <c r="AX190" s="12" t="s">
        <v>76</v>
      </c>
      <c r="AY190" s="247" t="s">
        <v>124</v>
      </c>
    </row>
    <row r="191" s="11" customFormat="1">
      <c r="B191" s="226"/>
      <c r="C191" s="227"/>
      <c r="D191" s="228" t="s">
        <v>132</v>
      </c>
      <c r="E191" s="229" t="s">
        <v>1</v>
      </c>
      <c r="F191" s="230" t="s">
        <v>289</v>
      </c>
      <c r="G191" s="227"/>
      <c r="H191" s="231">
        <v>5.4000000000000004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132</v>
      </c>
      <c r="AU191" s="237" t="s">
        <v>81</v>
      </c>
      <c r="AV191" s="11" t="s">
        <v>85</v>
      </c>
      <c r="AW191" s="11" t="s">
        <v>32</v>
      </c>
      <c r="AX191" s="11" t="s">
        <v>81</v>
      </c>
      <c r="AY191" s="237" t="s">
        <v>124</v>
      </c>
    </row>
    <row r="192" s="1" customFormat="1" ht="24" customHeight="1">
      <c r="B192" s="36"/>
      <c r="C192" s="248" t="s">
        <v>290</v>
      </c>
      <c r="D192" s="248" t="s">
        <v>189</v>
      </c>
      <c r="E192" s="249" t="s">
        <v>285</v>
      </c>
      <c r="F192" s="250" t="s">
        <v>286</v>
      </c>
      <c r="G192" s="251" t="s">
        <v>162</v>
      </c>
      <c r="H192" s="252">
        <v>0.59999999999999998</v>
      </c>
      <c r="I192" s="253"/>
      <c r="J192" s="254">
        <f>ROUND(I192*H192,2)</f>
        <v>0</v>
      </c>
      <c r="K192" s="250" t="s">
        <v>129</v>
      </c>
      <c r="L192" s="255"/>
      <c r="M192" s="256" t="s">
        <v>1</v>
      </c>
      <c r="N192" s="257" t="s">
        <v>41</v>
      </c>
      <c r="O192" s="84"/>
      <c r="P192" s="222">
        <f>O192*H192</f>
        <v>0</v>
      </c>
      <c r="Q192" s="222">
        <v>0.113</v>
      </c>
      <c r="R192" s="222">
        <f>Q192*H192</f>
        <v>0.067799999999999999</v>
      </c>
      <c r="S192" s="222">
        <v>0</v>
      </c>
      <c r="T192" s="223">
        <f>S192*H192</f>
        <v>0</v>
      </c>
      <c r="AR192" s="224" t="s">
        <v>159</v>
      </c>
      <c r="AT192" s="224" t="s">
        <v>189</v>
      </c>
      <c r="AU192" s="224" t="s">
        <v>81</v>
      </c>
      <c r="AY192" s="15" t="s">
        <v>124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5" t="s">
        <v>81</v>
      </c>
      <c r="BK192" s="225">
        <f>ROUND(I192*H192,2)</f>
        <v>0</v>
      </c>
      <c r="BL192" s="15" t="s">
        <v>130</v>
      </c>
      <c r="BM192" s="224" t="s">
        <v>291</v>
      </c>
    </row>
    <row r="193" s="12" customFormat="1">
      <c r="B193" s="238"/>
      <c r="C193" s="239"/>
      <c r="D193" s="228" t="s">
        <v>132</v>
      </c>
      <c r="E193" s="240" t="s">
        <v>1</v>
      </c>
      <c r="F193" s="241" t="s">
        <v>292</v>
      </c>
      <c r="G193" s="239"/>
      <c r="H193" s="240" t="s">
        <v>1</v>
      </c>
      <c r="I193" s="242"/>
      <c r="J193" s="239"/>
      <c r="K193" s="239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132</v>
      </c>
      <c r="AU193" s="247" t="s">
        <v>81</v>
      </c>
      <c r="AV193" s="12" t="s">
        <v>81</v>
      </c>
      <c r="AW193" s="12" t="s">
        <v>32</v>
      </c>
      <c r="AX193" s="12" t="s">
        <v>76</v>
      </c>
      <c r="AY193" s="247" t="s">
        <v>124</v>
      </c>
    </row>
    <row r="194" s="11" customFormat="1">
      <c r="B194" s="226"/>
      <c r="C194" s="227"/>
      <c r="D194" s="228" t="s">
        <v>132</v>
      </c>
      <c r="E194" s="229" t="s">
        <v>1</v>
      </c>
      <c r="F194" s="230" t="s">
        <v>293</v>
      </c>
      <c r="G194" s="227"/>
      <c r="H194" s="231">
        <v>0.59999999999999998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AT194" s="237" t="s">
        <v>132</v>
      </c>
      <c r="AU194" s="237" t="s">
        <v>81</v>
      </c>
      <c r="AV194" s="11" t="s">
        <v>85</v>
      </c>
      <c r="AW194" s="11" t="s">
        <v>32</v>
      </c>
      <c r="AX194" s="11" t="s">
        <v>81</v>
      </c>
      <c r="AY194" s="237" t="s">
        <v>124</v>
      </c>
    </row>
    <row r="195" s="10" customFormat="1" ht="25.92" customHeight="1">
      <c r="B195" s="199"/>
      <c r="C195" s="200"/>
      <c r="D195" s="201" t="s">
        <v>75</v>
      </c>
      <c r="E195" s="202" t="s">
        <v>294</v>
      </c>
      <c r="F195" s="202" t="s">
        <v>295</v>
      </c>
      <c r="G195" s="200"/>
      <c r="H195" s="200"/>
      <c r="I195" s="203"/>
      <c r="J195" s="204">
        <f>BK195</f>
        <v>0</v>
      </c>
      <c r="K195" s="200"/>
      <c r="L195" s="205"/>
      <c r="M195" s="206"/>
      <c r="N195" s="207"/>
      <c r="O195" s="207"/>
      <c r="P195" s="208">
        <f>SUM(P196:P204)</f>
        <v>0</v>
      </c>
      <c r="Q195" s="207"/>
      <c r="R195" s="208">
        <f>SUM(R196:R204)</f>
        <v>0.65467600000000004</v>
      </c>
      <c r="S195" s="207"/>
      <c r="T195" s="209">
        <f>SUM(T196:T204)</f>
        <v>0</v>
      </c>
      <c r="AR195" s="210" t="s">
        <v>81</v>
      </c>
      <c r="AT195" s="211" t="s">
        <v>75</v>
      </c>
      <c r="AU195" s="211" t="s">
        <v>76</v>
      </c>
      <c r="AY195" s="210" t="s">
        <v>124</v>
      </c>
      <c r="BK195" s="212">
        <f>SUM(BK196:BK204)</f>
        <v>0</v>
      </c>
    </row>
    <row r="196" s="1" customFormat="1" ht="24" customHeight="1">
      <c r="B196" s="36"/>
      <c r="C196" s="213" t="s">
        <v>296</v>
      </c>
      <c r="D196" s="213" t="s">
        <v>125</v>
      </c>
      <c r="E196" s="214" t="s">
        <v>297</v>
      </c>
      <c r="F196" s="215" t="s">
        <v>298</v>
      </c>
      <c r="G196" s="216" t="s">
        <v>139</v>
      </c>
      <c r="H196" s="217">
        <v>31</v>
      </c>
      <c r="I196" s="218"/>
      <c r="J196" s="219">
        <f>ROUND(I196*H196,2)</f>
        <v>0</v>
      </c>
      <c r="K196" s="215" t="s">
        <v>129</v>
      </c>
      <c r="L196" s="41"/>
      <c r="M196" s="220" t="s">
        <v>1</v>
      </c>
      <c r="N196" s="221" t="s">
        <v>41</v>
      </c>
      <c r="O196" s="84"/>
      <c r="P196" s="222">
        <f>O196*H196</f>
        <v>0</v>
      </c>
      <c r="Q196" s="222">
        <v>1.0000000000000001E-05</v>
      </c>
      <c r="R196" s="222">
        <f>Q196*H196</f>
        <v>0.00031</v>
      </c>
      <c r="S196" s="222">
        <v>0</v>
      </c>
      <c r="T196" s="223">
        <f>S196*H196</f>
        <v>0</v>
      </c>
      <c r="AR196" s="224" t="s">
        <v>130</v>
      </c>
      <c r="AT196" s="224" t="s">
        <v>125</v>
      </c>
      <c r="AU196" s="224" t="s">
        <v>81</v>
      </c>
      <c r="AY196" s="15" t="s">
        <v>124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5" t="s">
        <v>81</v>
      </c>
      <c r="BK196" s="225">
        <f>ROUND(I196*H196,2)</f>
        <v>0</v>
      </c>
      <c r="BL196" s="15" t="s">
        <v>130</v>
      </c>
      <c r="BM196" s="224" t="s">
        <v>299</v>
      </c>
    </row>
    <row r="197" s="1" customFormat="1" ht="16.5" customHeight="1">
      <c r="B197" s="36"/>
      <c r="C197" s="248" t="s">
        <v>300</v>
      </c>
      <c r="D197" s="248" t="s">
        <v>189</v>
      </c>
      <c r="E197" s="249" t="s">
        <v>301</v>
      </c>
      <c r="F197" s="250" t="s">
        <v>302</v>
      </c>
      <c r="G197" s="251" t="s">
        <v>81</v>
      </c>
      <c r="H197" s="252">
        <v>31.465</v>
      </c>
      <c r="I197" s="253"/>
      <c r="J197" s="254">
        <f>ROUND(I197*H197,2)</f>
        <v>0</v>
      </c>
      <c r="K197" s="250" t="s">
        <v>1</v>
      </c>
      <c r="L197" s="255"/>
      <c r="M197" s="256" t="s">
        <v>1</v>
      </c>
      <c r="N197" s="257" t="s">
        <v>41</v>
      </c>
      <c r="O197" s="84"/>
      <c r="P197" s="222">
        <f>O197*H197</f>
        <v>0</v>
      </c>
      <c r="Q197" s="222">
        <v>0.020400000000000001</v>
      </c>
      <c r="R197" s="222">
        <f>Q197*H197</f>
        <v>0.64188600000000007</v>
      </c>
      <c r="S197" s="222">
        <v>0</v>
      </c>
      <c r="T197" s="223">
        <f>S197*H197</f>
        <v>0</v>
      </c>
      <c r="AR197" s="224" t="s">
        <v>159</v>
      </c>
      <c r="AT197" s="224" t="s">
        <v>189</v>
      </c>
      <c r="AU197" s="224" t="s">
        <v>81</v>
      </c>
      <c r="AY197" s="15" t="s">
        <v>124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5" t="s">
        <v>81</v>
      </c>
      <c r="BK197" s="225">
        <f>ROUND(I197*H197,2)</f>
        <v>0</v>
      </c>
      <c r="BL197" s="15" t="s">
        <v>130</v>
      </c>
      <c r="BM197" s="224" t="s">
        <v>303</v>
      </c>
    </row>
    <row r="198" s="1" customFormat="1">
      <c r="B198" s="36"/>
      <c r="C198" s="37"/>
      <c r="D198" s="228" t="s">
        <v>304</v>
      </c>
      <c r="E198" s="37"/>
      <c r="F198" s="258" t="s">
        <v>305</v>
      </c>
      <c r="G198" s="37"/>
      <c r="H198" s="37"/>
      <c r="I198" s="137"/>
      <c r="J198" s="37"/>
      <c r="K198" s="37"/>
      <c r="L198" s="41"/>
      <c r="M198" s="259"/>
      <c r="N198" s="84"/>
      <c r="O198" s="84"/>
      <c r="P198" s="84"/>
      <c r="Q198" s="84"/>
      <c r="R198" s="84"/>
      <c r="S198" s="84"/>
      <c r="T198" s="85"/>
      <c r="AT198" s="15" t="s">
        <v>304</v>
      </c>
      <c r="AU198" s="15" t="s">
        <v>81</v>
      </c>
    </row>
    <row r="199" s="11" customFormat="1">
      <c r="B199" s="226"/>
      <c r="C199" s="227"/>
      <c r="D199" s="228" t="s">
        <v>132</v>
      </c>
      <c r="E199" s="227"/>
      <c r="F199" s="230" t="s">
        <v>306</v>
      </c>
      <c r="G199" s="227"/>
      <c r="H199" s="231">
        <v>31.465</v>
      </c>
      <c r="I199" s="232"/>
      <c r="J199" s="227"/>
      <c r="K199" s="227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132</v>
      </c>
      <c r="AU199" s="237" t="s">
        <v>81</v>
      </c>
      <c r="AV199" s="11" t="s">
        <v>85</v>
      </c>
      <c r="AW199" s="11" t="s">
        <v>4</v>
      </c>
      <c r="AX199" s="11" t="s">
        <v>81</v>
      </c>
      <c r="AY199" s="237" t="s">
        <v>124</v>
      </c>
    </row>
    <row r="200" s="1" customFormat="1" ht="24" customHeight="1">
      <c r="B200" s="36"/>
      <c r="C200" s="213" t="s">
        <v>307</v>
      </c>
      <c r="D200" s="213" t="s">
        <v>125</v>
      </c>
      <c r="E200" s="214" t="s">
        <v>308</v>
      </c>
      <c r="F200" s="215" t="s">
        <v>309</v>
      </c>
      <c r="G200" s="216" t="s">
        <v>310</v>
      </c>
      <c r="H200" s="217">
        <v>3</v>
      </c>
      <c r="I200" s="218"/>
      <c r="J200" s="219">
        <f>ROUND(I200*H200,2)</f>
        <v>0</v>
      </c>
      <c r="K200" s="215" t="s">
        <v>129</v>
      </c>
      <c r="L200" s="41"/>
      <c r="M200" s="220" t="s">
        <v>1</v>
      </c>
      <c r="N200" s="221" t="s">
        <v>41</v>
      </c>
      <c r="O200" s="84"/>
      <c r="P200" s="222">
        <f>O200*H200</f>
        <v>0</v>
      </c>
      <c r="Q200" s="222">
        <v>0.00010000000000000001</v>
      </c>
      <c r="R200" s="222">
        <f>Q200*H200</f>
        <v>0.00030000000000000003</v>
      </c>
      <c r="S200" s="222">
        <v>0</v>
      </c>
      <c r="T200" s="223">
        <f>S200*H200</f>
        <v>0</v>
      </c>
      <c r="AR200" s="224" t="s">
        <v>130</v>
      </c>
      <c r="AT200" s="224" t="s">
        <v>125</v>
      </c>
      <c r="AU200" s="224" t="s">
        <v>81</v>
      </c>
      <c r="AY200" s="15" t="s">
        <v>124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5" t="s">
        <v>81</v>
      </c>
      <c r="BK200" s="225">
        <f>ROUND(I200*H200,2)</f>
        <v>0</v>
      </c>
      <c r="BL200" s="15" t="s">
        <v>130</v>
      </c>
      <c r="BM200" s="224" t="s">
        <v>311</v>
      </c>
    </row>
    <row r="201" s="1" customFormat="1" ht="16.5" customHeight="1">
      <c r="B201" s="36"/>
      <c r="C201" s="248" t="s">
        <v>312</v>
      </c>
      <c r="D201" s="248" t="s">
        <v>189</v>
      </c>
      <c r="E201" s="249" t="s">
        <v>313</v>
      </c>
      <c r="F201" s="250" t="s">
        <v>314</v>
      </c>
      <c r="G201" s="251" t="s">
        <v>310</v>
      </c>
      <c r="H201" s="252">
        <v>2.0299999999999998</v>
      </c>
      <c r="I201" s="253"/>
      <c r="J201" s="254">
        <f>ROUND(I201*H201,2)</f>
        <v>0</v>
      </c>
      <c r="K201" s="250" t="s">
        <v>129</v>
      </c>
      <c r="L201" s="255"/>
      <c r="M201" s="256" t="s">
        <v>1</v>
      </c>
      <c r="N201" s="257" t="s">
        <v>41</v>
      </c>
      <c r="O201" s="84"/>
      <c r="P201" s="222">
        <f>O201*H201</f>
        <v>0</v>
      </c>
      <c r="Q201" s="222">
        <v>0.0028</v>
      </c>
      <c r="R201" s="222">
        <f>Q201*H201</f>
        <v>0.0056839999999999998</v>
      </c>
      <c r="S201" s="222">
        <v>0</v>
      </c>
      <c r="T201" s="223">
        <f>S201*H201</f>
        <v>0</v>
      </c>
      <c r="AR201" s="224" t="s">
        <v>159</v>
      </c>
      <c r="AT201" s="224" t="s">
        <v>189</v>
      </c>
      <c r="AU201" s="224" t="s">
        <v>81</v>
      </c>
      <c r="AY201" s="15" t="s">
        <v>124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5" t="s">
        <v>81</v>
      </c>
      <c r="BK201" s="225">
        <f>ROUND(I201*H201,2)</f>
        <v>0</v>
      </c>
      <c r="BL201" s="15" t="s">
        <v>130</v>
      </c>
      <c r="BM201" s="224" t="s">
        <v>315</v>
      </c>
    </row>
    <row r="202" s="11" customFormat="1">
      <c r="B202" s="226"/>
      <c r="C202" s="227"/>
      <c r="D202" s="228" t="s">
        <v>132</v>
      </c>
      <c r="E202" s="227"/>
      <c r="F202" s="230" t="s">
        <v>316</v>
      </c>
      <c r="G202" s="227"/>
      <c r="H202" s="231">
        <v>2.0299999999999998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AT202" s="237" t="s">
        <v>132</v>
      </c>
      <c r="AU202" s="237" t="s">
        <v>81</v>
      </c>
      <c r="AV202" s="11" t="s">
        <v>85</v>
      </c>
      <c r="AW202" s="11" t="s">
        <v>4</v>
      </c>
      <c r="AX202" s="11" t="s">
        <v>81</v>
      </c>
      <c r="AY202" s="237" t="s">
        <v>124</v>
      </c>
    </row>
    <row r="203" s="1" customFormat="1" ht="24" customHeight="1">
      <c r="B203" s="36"/>
      <c r="C203" s="248" t="s">
        <v>317</v>
      </c>
      <c r="D203" s="248" t="s">
        <v>189</v>
      </c>
      <c r="E203" s="249" t="s">
        <v>318</v>
      </c>
      <c r="F203" s="250" t="s">
        <v>319</v>
      </c>
      <c r="G203" s="251" t="s">
        <v>310</v>
      </c>
      <c r="H203" s="252">
        <v>1.0149999999999999</v>
      </c>
      <c r="I203" s="253"/>
      <c r="J203" s="254">
        <f>ROUND(I203*H203,2)</f>
        <v>0</v>
      </c>
      <c r="K203" s="250" t="s">
        <v>129</v>
      </c>
      <c r="L203" s="255"/>
      <c r="M203" s="256" t="s">
        <v>1</v>
      </c>
      <c r="N203" s="257" t="s">
        <v>41</v>
      </c>
      <c r="O203" s="84"/>
      <c r="P203" s="222">
        <f>O203*H203</f>
        <v>0</v>
      </c>
      <c r="Q203" s="222">
        <v>0.0064000000000000003</v>
      </c>
      <c r="R203" s="222">
        <f>Q203*H203</f>
        <v>0.006496</v>
      </c>
      <c r="S203" s="222">
        <v>0</v>
      </c>
      <c r="T203" s="223">
        <f>S203*H203</f>
        <v>0</v>
      </c>
      <c r="AR203" s="224" t="s">
        <v>159</v>
      </c>
      <c r="AT203" s="224" t="s">
        <v>189</v>
      </c>
      <c r="AU203" s="224" t="s">
        <v>81</v>
      </c>
      <c r="AY203" s="15" t="s">
        <v>124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5" t="s">
        <v>81</v>
      </c>
      <c r="BK203" s="225">
        <f>ROUND(I203*H203,2)</f>
        <v>0</v>
      </c>
      <c r="BL203" s="15" t="s">
        <v>130</v>
      </c>
      <c r="BM203" s="224" t="s">
        <v>320</v>
      </c>
    </row>
    <row r="204" s="11" customFormat="1">
      <c r="B204" s="226"/>
      <c r="C204" s="227"/>
      <c r="D204" s="228" t="s">
        <v>132</v>
      </c>
      <c r="E204" s="227"/>
      <c r="F204" s="230" t="s">
        <v>321</v>
      </c>
      <c r="G204" s="227"/>
      <c r="H204" s="231">
        <v>1.0149999999999999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132</v>
      </c>
      <c r="AU204" s="237" t="s">
        <v>81</v>
      </c>
      <c r="AV204" s="11" t="s">
        <v>85</v>
      </c>
      <c r="AW204" s="11" t="s">
        <v>4</v>
      </c>
      <c r="AX204" s="11" t="s">
        <v>81</v>
      </c>
      <c r="AY204" s="237" t="s">
        <v>124</v>
      </c>
    </row>
    <row r="205" s="10" customFormat="1" ht="25.92" customHeight="1">
      <c r="B205" s="199"/>
      <c r="C205" s="200"/>
      <c r="D205" s="201" t="s">
        <v>75</v>
      </c>
      <c r="E205" s="202" t="s">
        <v>322</v>
      </c>
      <c r="F205" s="202" t="s">
        <v>323</v>
      </c>
      <c r="G205" s="200"/>
      <c r="H205" s="200"/>
      <c r="I205" s="203"/>
      <c r="J205" s="204">
        <f>BK205</f>
        <v>0</v>
      </c>
      <c r="K205" s="200"/>
      <c r="L205" s="205"/>
      <c r="M205" s="206"/>
      <c r="N205" s="207"/>
      <c r="O205" s="207"/>
      <c r="P205" s="208">
        <f>SUM(P206:P210)</f>
        <v>0</v>
      </c>
      <c r="Q205" s="207"/>
      <c r="R205" s="208">
        <f>SUM(R206:R210)</f>
        <v>0</v>
      </c>
      <c r="S205" s="207"/>
      <c r="T205" s="209">
        <f>SUM(T206:T210)</f>
        <v>0</v>
      </c>
      <c r="AR205" s="210" t="s">
        <v>81</v>
      </c>
      <c r="AT205" s="211" t="s">
        <v>75</v>
      </c>
      <c r="AU205" s="211" t="s">
        <v>76</v>
      </c>
      <c r="AY205" s="210" t="s">
        <v>124</v>
      </c>
      <c r="BK205" s="212">
        <f>SUM(BK206:BK210)</f>
        <v>0</v>
      </c>
    </row>
    <row r="206" s="1" customFormat="1" ht="16.5" customHeight="1">
      <c r="B206" s="36"/>
      <c r="C206" s="213" t="s">
        <v>324</v>
      </c>
      <c r="D206" s="213" t="s">
        <v>125</v>
      </c>
      <c r="E206" s="214" t="s">
        <v>325</v>
      </c>
      <c r="F206" s="215" t="s">
        <v>326</v>
      </c>
      <c r="G206" s="216" t="s">
        <v>327</v>
      </c>
      <c r="H206" s="217">
        <v>1</v>
      </c>
      <c r="I206" s="218"/>
      <c r="J206" s="219">
        <f>ROUND(I206*H206,2)</f>
        <v>0</v>
      </c>
      <c r="K206" s="215" t="s">
        <v>1</v>
      </c>
      <c r="L206" s="41"/>
      <c r="M206" s="220" t="s">
        <v>1</v>
      </c>
      <c r="N206" s="221" t="s">
        <v>41</v>
      </c>
      <c r="O206" s="84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AR206" s="224" t="s">
        <v>130</v>
      </c>
      <c r="AT206" s="224" t="s">
        <v>125</v>
      </c>
      <c r="AU206" s="224" t="s">
        <v>81</v>
      </c>
      <c r="AY206" s="15" t="s">
        <v>124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5" t="s">
        <v>81</v>
      </c>
      <c r="BK206" s="225">
        <f>ROUND(I206*H206,2)</f>
        <v>0</v>
      </c>
      <c r="BL206" s="15" t="s">
        <v>130</v>
      </c>
      <c r="BM206" s="224" t="s">
        <v>328</v>
      </c>
    </row>
    <row r="207" s="1" customFormat="1" ht="24" customHeight="1">
      <c r="B207" s="36"/>
      <c r="C207" s="213" t="s">
        <v>329</v>
      </c>
      <c r="D207" s="213" t="s">
        <v>125</v>
      </c>
      <c r="E207" s="214" t="s">
        <v>330</v>
      </c>
      <c r="F207" s="215" t="s">
        <v>331</v>
      </c>
      <c r="G207" s="216" t="s">
        <v>128</v>
      </c>
      <c r="H207" s="217">
        <v>0.90000000000000002</v>
      </c>
      <c r="I207" s="218"/>
      <c r="J207" s="219">
        <f>ROUND(I207*H207,2)</f>
        <v>0</v>
      </c>
      <c r="K207" s="215" t="s">
        <v>129</v>
      </c>
      <c r="L207" s="41"/>
      <c r="M207" s="220" t="s">
        <v>1</v>
      </c>
      <c r="N207" s="221" t="s">
        <v>41</v>
      </c>
      <c r="O207" s="84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AR207" s="224" t="s">
        <v>130</v>
      </c>
      <c r="AT207" s="224" t="s">
        <v>125</v>
      </c>
      <c r="AU207" s="224" t="s">
        <v>81</v>
      </c>
      <c r="AY207" s="15" t="s">
        <v>124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5" t="s">
        <v>81</v>
      </c>
      <c r="BK207" s="225">
        <f>ROUND(I207*H207,2)</f>
        <v>0</v>
      </c>
      <c r="BL207" s="15" t="s">
        <v>130</v>
      </c>
      <c r="BM207" s="224" t="s">
        <v>332</v>
      </c>
    </row>
    <row r="208" s="12" customFormat="1">
      <c r="B208" s="238"/>
      <c r="C208" s="239"/>
      <c r="D208" s="228" t="s">
        <v>132</v>
      </c>
      <c r="E208" s="240" t="s">
        <v>1</v>
      </c>
      <c r="F208" s="241" t="s">
        <v>333</v>
      </c>
      <c r="G208" s="239"/>
      <c r="H208" s="240" t="s">
        <v>1</v>
      </c>
      <c r="I208" s="242"/>
      <c r="J208" s="239"/>
      <c r="K208" s="239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132</v>
      </c>
      <c r="AU208" s="247" t="s">
        <v>81</v>
      </c>
      <c r="AV208" s="12" t="s">
        <v>81</v>
      </c>
      <c r="AW208" s="12" t="s">
        <v>32</v>
      </c>
      <c r="AX208" s="12" t="s">
        <v>76</v>
      </c>
      <c r="AY208" s="247" t="s">
        <v>124</v>
      </c>
    </row>
    <row r="209" s="11" customFormat="1">
      <c r="B209" s="226"/>
      <c r="C209" s="227"/>
      <c r="D209" s="228" t="s">
        <v>132</v>
      </c>
      <c r="E209" s="229" t="s">
        <v>1</v>
      </c>
      <c r="F209" s="230" t="s">
        <v>334</v>
      </c>
      <c r="G209" s="227"/>
      <c r="H209" s="231">
        <v>0.90000000000000002</v>
      </c>
      <c r="I209" s="232"/>
      <c r="J209" s="227"/>
      <c r="K209" s="227"/>
      <c r="L209" s="233"/>
      <c r="M209" s="234"/>
      <c r="N209" s="235"/>
      <c r="O209" s="235"/>
      <c r="P209" s="235"/>
      <c r="Q209" s="235"/>
      <c r="R209" s="235"/>
      <c r="S209" s="235"/>
      <c r="T209" s="236"/>
      <c r="AT209" s="237" t="s">
        <v>132</v>
      </c>
      <c r="AU209" s="237" t="s">
        <v>81</v>
      </c>
      <c r="AV209" s="11" t="s">
        <v>85</v>
      </c>
      <c r="AW209" s="11" t="s">
        <v>32</v>
      </c>
      <c r="AX209" s="11" t="s">
        <v>76</v>
      </c>
      <c r="AY209" s="237" t="s">
        <v>124</v>
      </c>
    </row>
    <row r="210" s="1" customFormat="1" ht="16.5" customHeight="1">
      <c r="B210" s="36"/>
      <c r="C210" s="213" t="s">
        <v>335</v>
      </c>
      <c r="D210" s="213" t="s">
        <v>125</v>
      </c>
      <c r="E210" s="214" t="s">
        <v>336</v>
      </c>
      <c r="F210" s="215" t="s">
        <v>337</v>
      </c>
      <c r="G210" s="216" t="s">
        <v>139</v>
      </c>
      <c r="H210" s="217">
        <v>31</v>
      </c>
      <c r="I210" s="218"/>
      <c r="J210" s="219">
        <f>ROUND(I210*H210,2)</f>
        <v>0</v>
      </c>
      <c r="K210" s="215" t="s">
        <v>129</v>
      </c>
      <c r="L210" s="41"/>
      <c r="M210" s="220" t="s">
        <v>1</v>
      </c>
      <c r="N210" s="221" t="s">
        <v>41</v>
      </c>
      <c r="O210" s="84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AR210" s="224" t="s">
        <v>130</v>
      </c>
      <c r="AT210" s="224" t="s">
        <v>125</v>
      </c>
      <c r="AU210" s="224" t="s">
        <v>81</v>
      </c>
      <c r="AY210" s="15" t="s">
        <v>124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5" t="s">
        <v>81</v>
      </c>
      <c r="BK210" s="225">
        <f>ROUND(I210*H210,2)</f>
        <v>0</v>
      </c>
      <c r="BL210" s="15" t="s">
        <v>130</v>
      </c>
      <c r="BM210" s="224" t="s">
        <v>338</v>
      </c>
    </row>
    <row r="211" s="10" customFormat="1" ht="25.92" customHeight="1">
      <c r="B211" s="199"/>
      <c r="C211" s="200"/>
      <c r="D211" s="201" t="s">
        <v>75</v>
      </c>
      <c r="E211" s="202" t="s">
        <v>339</v>
      </c>
      <c r="F211" s="202" t="s">
        <v>340</v>
      </c>
      <c r="G211" s="200"/>
      <c r="H211" s="200"/>
      <c r="I211" s="203"/>
      <c r="J211" s="204">
        <f>BK211</f>
        <v>0</v>
      </c>
      <c r="K211" s="200"/>
      <c r="L211" s="205"/>
      <c r="M211" s="206"/>
      <c r="N211" s="207"/>
      <c r="O211" s="207"/>
      <c r="P211" s="208">
        <f>P212</f>
        <v>0</v>
      </c>
      <c r="Q211" s="207"/>
      <c r="R211" s="208">
        <f>R212</f>
        <v>0</v>
      </c>
      <c r="S211" s="207"/>
      <c r="T211" s="209">
        <f>T212</f>
        <v>1.9530000000000001</v>
      </c>
      <c r="AR211" s="210" t="s">
        <v>81</v>
      </c>
      <c r="AT211" s="211" t="s">
        <v>75</v>
      </c>
      <c r="AU211" s="211" t="s">
        <v>76</v>
      </c>
      <c r="AY211" s="210" t="s">
        <v>124</v>
      </c>
      <c r="BK211" s="212">
        <f>BK212</f>
        <v>0</v>
      </c>
    </row>
    <row r="212" s="1" customFormat="1" ht="16.5" customHeight="1">
      <c r="B212" s="36"/>
      <c r="C212" s="213" t="s">
        <v>341</v>
      </c>
      <c r="D212" s="213" t="s">
        <v>125</v>
      </c>
      <c r="E212" s="214" t="s">
        <v>342</v>
      </c>
      <c r="F212" s="215" t="s">
        <v>343</v>
      </c>
      <c r="G212" s="216" t="s">
        <v>139</v>
      </c>
      <c r="H212" s="217">
        <v>31</v>
      </c>
      <c r="I212" s="218"/>
      <c r="J212" s="219">
        <f>ROUND(I212*H212,2)</f>
        <v>0</v>
      </c>
      <c r="K212" s="215" t="s">
        <v>129</v>
      </c>
      <c r="L212" s="41"/>
      <c r="M212" s="220" t="s">
        <v>1</v>
      </c>
      <c r="N212" s="221" t="s">
        <v>41</v>
      </c>
      <c r="O212" s="84"/>
      <c r="P212" s="222">
        <f>O212*H212</f>
        <v>0</v>
      </c>
      <c r="Q212" s="222">
        <v>0</v>
      </c>
      <c r="R212" s="222">
        <f>Q212*H212</f>
        <v>0</v>
      </c>
      <c r="S212" s="222">
        <v>0.063</v>
      </c>
      <c r="T212" s="223">
        <f>S212*H212</f>
        <v>1.9530000000000001</v>
      </c>
      <c r="AR212" s="224" t="s">
        <v>130</v>
      </c>
      <c r="AT212" s="224" t="s">
        <v>125</v>
      </c>
      <c r="AU212" s="224" t="s">
        <v>81</v>
      </c>
      <c r="AY212" s="15" t="s">
        <v>124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5" t="s">
        <v>81</v>
      </c>
      <c r="BK212" s="225">
        <f>ROUND(I212*H212,2)</f>
        <v>0</v>
      </c>
      <c r="BL212" s="15" t="s">
        <v>130</v>
      </c>
      <c r="BM212" s="224" t="s">
        <v>344</v>
      </c>
    </row>
    <row r="213" s="10" customFormat="1" ht="25.92" customHeight="1">
      <c r="B213" s="199"/>
      <c r="C213" s="200"/>
      <c r="D213" s="201" t="s">
        <v>75</v>
      </c>
      <c r="E213" s="202" t="s">
        <v>345</v>
      </c>
      <c r="F213" s="202" t="s">
        <v>346</v>
      </c>
      <c r="G213" s="200"/>
      <c r="H213" s="200"/>
      <c r="I213" s="203"/>
      <c r="J213" s="204">
        <f>BK213</f>
        <v>0</v>
      </c>
      <c r="K213" s="200"/>
      <c r="L213" s="205"/>
      <c r="M213" s="206"/>
      <c r="N213" s="207"/>
      <c r="O213" s="207"/>
      <c r="P213" s="208">
        <f>P214</f>
        <v>0</v>
      </c>
      <c r="Q213" s="207"/>
      <c r="R213" s="208">
        <f>R214</f>
        <v>0</v>
      </c>
      <c r="S213" s="207"/>
      <c r="T213" s="209">
        <f>T214</f>
        <v>0</v>
      </c>
      <c r="AR213" s="210" t="s">
        <v>81</v>
      </c>
      <c r="AT213" s="211" t="s">
        <v>75</v>
      </c>
      <c r="AU213" s="211" t="s">
        <v>76</v>
      </c>
      <c r="AY213" s="210" t="s">
        <v>124</v>
      </c>
      <c r="BK213" s="212">
        <f>BK214</f>
        <v>0</v>
      </c>
    </row>
    <row r="214" s="1" customFormat="1" ht="24" customHeight="1">
      <c r="B214" s="36"/>
      <c r="C214" s="213" t="s">
        <v>347</v>
      </c>
      <c r="D214" s="213" t="s">
        <v>125</v>
      </c>
      <c r="E214" s="214" t="s">
        <v>348</v>
      </c>
      <c r="F214" s="215" t="s">
        <v>349</v>
      </c>
      <c r="G214" s="216" t="s">
        <v>192</v>
      </c>
      <c r="H214" s="217">
        <v>27.835000000000001</v>
      </c>
      <c r="I214" s="218"/>
      <c r="J214" s="219">
        <f>ROUND(I214*H214,2)</f>
        <v>0</v>
      </c>
      <c r="K214" s="215" t="s">
        <v>129</v>
      </c>
      <c r="L214" s="41"/>
      <c r="M214" s="220" t="s">
        <v>1</v>
      </c>
      <c r="N214" s="221" t="s">
        <v>41</v>
      </c>
      <c r="O214" s="84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AR214" s="224" t="s">
        <v>130</v>
      </c>
      <c r="AT214" s="224" t="s">
        <v>125</v>
      </c>
      <c r="AU214" s="224" t="s">
        <v>81</v>
      </c>
      <c r="AY214" s="15" t="s">
        <v>124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5" t="s">
        <v>81</v>
      </c>
      <c r="BK214" s="225">
        <f>ROUND(I214*H214,2)</f>
        <v>0</v>
      </c>
      <c r="BL214" s="15" t="s">
        <v>130</v>
      </c>
      <c r="BM214" s="224" t="s">
        <v>350</v>
      </c>
    </row>
    <row r="215" s="10" customFormat="1" ht="25.92" customHeight="1">
      <c r="B215" s="199"/>
      <c r="C215" s="200"/>
      <c r="D215" s="201" t="s">
        <v>75</v>
      </c>
      <c r="E215" s="202" t="s">
        <v>351</v>
      </c>
      <c r="F215" s="202" t="s">
        <v>352</v>
      </c>
      <c r="G215" s="200"/>
      <c r="H215" s="200"/>
      <c r="I215" s="203"/>
      <c r="J215" s="204">
        <f>BK215</f>
        <v>0</v>
      </c>
      <c r="K215" s="200"/>
      <c r="L215" s="205"/>
      <c r="M215" s="206"/>
      <c r="N215" s="207"/>
      <c r="O215" s="207"/>
      <c r="P215" s="208">
        <f>SUM(P216:P226)</f>
        <v>0</v>
      </c>
      <c r="Q215" s="207"/>
      <c r="R215" s="208">
        <f>SUM(R216:R226)</f>
        <v>0</v>
      </c>
      <c r="S215" s="207"/>
      <c r="T215" s="209">
        <f>SUM(T216:T226)</f>
        <v>0</v>
      </c>
      <c r="AR215" s="210" t="s">
        <v>81</v>
      </c>
      <c r="AT215" s="211" t="s">
        <v>75</v>
      </c>
      <c r="AU215" s="211" t="s">
        <v>76</v>
      </c>
      <c r="AY215" s="210" t="s">
        <v>124</v>
      </c>
      <c r="BK215" s="212">
        <f>SUM(BK216:BK226)</f>
        <v>0</v>
      </c>
    </row>
    <row r="216" s="1" customFormat="1" ht="24" customHeight="1">
      <c r="B216" s="36"/>
      <c r="C216" s="213" t="s">
        <v>353</v>
      </c>
      <c r="D216" s="213" t="s">
        <v>125</v>
      </c>
      <c r="E216" s="214" t="s">
        <v>354</v>
      </c>
      <c r="F216" s="215" t="s">
        <v>355</v>
      </c>
      <c r="G216" s="216" t="s">
        <v>192</v>
      </c>
      <c r="H216" s="217">
        <v>1.9530000000000001</v>
      </c>
      <c r="I216" s="218"/>
      <c r="J216" s="219">
        <f>ROUND(I216*H216,2)</f>
        <v>0</v>
      </c>
      <c r="K216" s="215" t="s">
        <v>129</v>
      </c>
      <c r="L216" s="41"/>
      <c r="M216" s="220" t="s">
        <v>1</v>
      </c>
      <c r="N216" s="221" t="s">
        <v>41</v>
      </c>
      <c r="O216" s="84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AR216" s="224" t="s">
        <v>130</v>
      </c>
      <c r="AT216" s="224" t="s">
        <v>125</v>
      </c>
      <c r="AU216" s="224" t="s">
        <v>81</v>
      </c>
      <c r="AY216" s="15" t="s">
        <v>124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5" t="s">
        <v>81</v>
      </c>
      <c r="BK216" s="225">
        <f>ROUND(I216*H216,2)</f>
        <v>0</v>
      </c>
      <c r="BL216" s="15" t="s">
        <v>130</v>
      </c>
      <c r="BM216" s="224" t="s">
        <v>356</v>
      </c>
    </row>
    <row r="217" s="1" customFormat="1" ht="24" customHeight="1">
      <c r="B217" s="36"/>
      <c r="C217" s="213" t="s">
        <v>253</v>
      </c>
      <c r="D217" s="213" t="s">
        <v>125</v>
      </c>
      <c r="E217" s="214" t="s">
        <v>357</v>
      </c>
      <c r="F217" s="215" t="s">
        <v>358</v>
      </c>
      <c r="G217" s="216" t="s">
        <v>192</v>
      </c>
      <c r="H217" s="217">
        <v>1.9530000000000001</v>
      </c>
      <c r="I217" s="218"/>
      <c r="J217" s="219">
        <f>ROUND(I217*H217,2)</f>
        <v>0</v>
      </c>
      <c r="K217" s="215" t="s">
        <v>129</v>
      </c>
      <c r="L217" s="41"/>
      <c r="M217" s="220" t="s">
        <v>1</v>
      </c>
      <c r="N217" s="221" t="s">
        <v>41</v>
      </c>
      <c r="O217" s="84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AR217" s="224" t="s">
        <v>130</v>
      </c>
      <c r="AT217" s="224" t="s">
        <v>125</v>
      </c>
      <c r="AU217" s="224" t="s">
        <v>81</v>
      </c>
      <c r="AY217" s="15" t="s">
        <v>124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5" t="s">
        <v>81</v>
      </c>
      <c r="BK217" s="225">
        <f>ROUND(I217*H217,2)</f>
        <v>0</v>
      </c>
      <c r="BL217" s="15" t="s">
        <v>130</v>
      </c>
      <c r="BM217" s="224" t="s">
        <v>359</v>
      </c>
    </row>
    <row r="218" s="1" customFormat="1" ht="24" customHeight="1">
      <c r="B218" s="36"/>
      <c r="C218" s="213" t="s">
        <v>360</v>
      </c>
      <c r="D218" s="213" t="s">
        <v>125</v>
      </c>
      <c r="E218" s="214" t="s">
        <v>361</v>
      </c>
      <c r="F218" s="215" t="s">
        <v>362</v>
      </c>
      <c r="G218" s="216" t="s">
        <v>192</v>
      </c>
      <c r="H218" s="217">
        <v>17.577000000000002</v>
      </c>
      <c r="I218" s="218"/>
      <c r="J218" s="219">
        <f>ROUND(I218*H218,2)</f>
        <v>0</v>
      </c>
      <c r="K218" s="215" t="s">
        <v>129</v>
      </c>
      <c r="L218" s="41"/>
      <c r="M218" s="220" t="s">
        <v>1</v>
      </c>
      <c r="N218" s="221" t="s">
        <v>41</v>
      </c>
      <c r="O218" s="84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AR218" s="224" t="s">
        <v>130</v>
      </c>
      <c r="AT218" s="224" t="s">
        <v>125</v>
      </c>
      <c r="AU218" s="224" t="s">
        <v>81</v>
      </c>
      <c r="AY218" s="15" t="s">
        <v>124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5" t="s">
        <v>81</v>
      </c>
      <c r="BK218" s="225">
        <f>ROUND(I218*H218,2)</f>
        <v>0</v>
      </c>
      <c r="BL218" s="15" t="s">
        <v>130</v>
      </c>
      <c r="BM218" s="224" t="s">
        <v>363</v>
      </c>
    </row>
    <row r="219" s="11" customFormat="1">
      <c r="B219" s="226"/>
      <c r="C219" s="227"/>
      <c r="D219" s="228" t="s">
        <v>132</v>
      </c>
      <c r="E219" s="227"/>
      <c r="F219" s="230" t="s">
        <v>364</v>
      </c>
      <c r="G219" s="227"/>
      <c r="H219" s="231">
        <v>17.577000000000002</v>
      </c>
      <c r="I219" s="232"/>
      <c r="J219" s="227"/>
      <c r="K219" s="227"/>
      <c r="L219" s="233"/>
      <c r="M219" s="234"/>
      <c r="N219" s="235"/>
      <c r="O219" s="235"/>
      <c r="P219" s="235"/>
      <c r="Q219" s="235"/>
      <c r="R219" s="235"/>
      <c r="S219" s="235"/>
      <c r="T219" s="236"/>
      <c r="AT219" s="237" t="s">
        <v>132</v>
      </c>
      <c r="AU219" s="237" t="s">
        <v>81</v>
      </c>
      <c r="AV219" s="11" t="s">
        <v>85</v>
      </c>
      <c r="AW219" s="11" t="s">
        <v>4</v>
      </c>
      <c r="AX219" s="11" t="s">
        <v>81</v>
      </c>
      <c r="AY219" s="237" t="s">
        <v>124</v>
      </c>
    </row>
    <row r="220" s="1" customFormat="1" ht="24" customHeight="1">
      <c r="B220" s="36"/>
      <c r="C220" s="213" t="s">
        <v>365</v>
      </c>
      <c r="D220" s="213" t="s">
        <v>125</v>
      </c>
      <c r="E220" s="214" t="s">
        <v>366</v>
      </c>
      <c r="F220" s="215" t="s">
        <v>367</v>
      </c>
      <c r="G220" s="216" t="s">
        <v>192</v>
      </c>
      <c r="H220" s="217">
        <v>1.9530000000000001</v>
      </c>
      <c r="I220" s="218"/>
      <c r="J220" s="219">
        <f>ROUND(I220*H220,2)</f>
        <v>0</v>
      </c>
      <c r="K220" s="215" t="s">
        <v>129</v>
      </c>
      <c r="L220" s="41"/>
      <c r="M220" s="220" t="s">
        <v>1</v>
      </c>
      <c r="N220" s="221" t="s">
        <v>41</v>
      </c>
      <c r="O220" s="84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AR220" s="224" t="s">
        <v>130</v>
      </c>
      <c r="AT220" s="224" t="s">
        <v>125</v>
      </c>
      <c r="AU220" s="224" t="s">
        <v>81</v>
      </c>
      <c r="AY220" s="15" t="s">
        <v>124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5" t="s">
        <v>81</v>
      </c>
      <c r="BK220" s="225">
        <f>ROUND(I220*H220,2)</f>
        <v>0</v>
      </c>
      <c r="BL220" s="15" t="s">
        <v>130</v>
      </c>
      <c r="BM220" s="224" t="s">
        <v>368</v>
      </c>
    </row>
    <row r="221" s="1" customFormat="1" ht="16.5" customHeight="1">
      <c r="B221" s="36"/>
      <c r="C221" s="213" t="s">
        <v>369</v>
      </c>
      <c r="D221" s="213" t="s">
        <v>125</v>
      </c>
      <c r="E221" s="214" t="s">
        <v>370</v>
      </c>
      <c r="F221" s="215" t="s">
        <v>371</v>
      </c>
      <c r="G221" s="216" t="s">
        <v>192</v>
      </c>
      <c r="H221" s="217">
        <v>4.8659999999999997</v>
      </c>
      <c r="I221" s="218"/>
      <c r="J221" s="219">
        <f>ROUND(I221*H221,2)</f>
        <v>0</v>
      </c>
      <c r="K221" s="215" t="s">
        <v>129</v>
      </c>
      <c r="L221" s="41"/>
      <c r="M221" s="220" t="s">
        <v>1</v>
      </c>
      <c r="N221" s="221" t="s">
        <v>41</v>
      </c>
      <c r="O221" s="84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AR221" s="224" t="s">
        <v>130</v>
      </c>
      <c r="AT221" s="224" t="s">
        <v>125</v>
      </c>
      <c r="AU221" s="224" t="s">
        <v>81</v>
      </c>
      <c r="AY221" s="15" t="s">
        <v>124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5" t="s">
        <v>81</v>
      </c>
      <c r="BK221" s="225">
        <f>ROUND(I221*H221,2)</f>
        <v>0</v>
      </c>
      <c r="BL221" s="15" t="s">
        <v>130</v>
      </c>
      <c r="BM221" s="224" t="s">
        <v>372</v>
      </c>
    </row>
    <row r="222" s="1" customFormat="1" ht="24" customHeight="1">
      <c r="B222" s="36"/>
      <c r="C222" s="213" t="s">
        <v>373</v>
      </c>
      <c r="D222" s="213" t="s">
        <v>125</v>
      </c>
      <c r="E222" s="214" t="s">
        <v>374</v>
      </c>
      <c r="F222" s="215" t="s">
        <v>375</v>
      </c>
      <c r="G222" s="216" t="s">
        <v>192</v>
      </c>
      <c r="H222" s="217">
        <v>43.793999999999997</v>
      </c>
      <c r="I222" s="218"/>
      <c r="J222" s="219">
        <f>ROUND(I222*H222,2)</f>
        <v>0</v>
      </c>
      <c r="K222" s="215" t="s">
        <v>129</v>
      </c>
      <c r="L222" s="41"/>
      <c r="M222" s="220" t="s">
        <v>1</v>
      </c>
      <c r="N222" s="221" t="s">
        <v>41</v>
      </c>
      <c r="O222" s="84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AR222" s="224" t="s">
        <v>130</v>
      </c>
      <c r="AT222" s="224" t="s">
        <v>125</v>
      </c>
      <c r="AU222" s="224" t="s">
        <v>81</v>
      </c>
      <c r="AY222" s="15" t="s">
        <v>124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5" t="s">
        <v>81</v>
      </c>
      <c r="BK222" s="225">
        <f>ROUND(I222*H222,2)</f>
        <v>0</v>
      </c>
      <c r="BL222" s="15" t="s">
        <v>130</v>
      </c>
      <c r="BM222" s="224" t="s">
        <v>376</v>
      </c>
    </row>
    <row r="223" s="11" customFormat="1">
      <c r="B223" s="226"/>
      <c r="C223" s="227"/>
      <c r="D223" s="228" t="s">
        <v>132</v>
      </c>
      <c r="E223" s="227"/>
      <c r="F223" s="230" t="s">
        <v>377</v>
      </c>
      <c r="G223" s="227"/>
      <c r="H223" s="231">
        <v>43.793999999999997</v>
      </c>
      <c r="I223" s="232"/>
      <c r="J223" s="227"/>
      <c r="K223" s="227"/>
      <c r="L223" s="233"/>
      <c r="M223" s="234"/>
      <c r="N223" s="235"/>
      <c r="O223" s="235"/>
      <c r="P223" s="235"/>
      <c r="Q223" s="235"/>
      <c r="R223" s="235"/>
      <c r="S223" s="235"/>
      <c r="T223" s="236"/>
      <c r="AT223" s="237" t="s">
        <v>132</v>
      </c>
      <c r="AU223" s="237" t="s">
        <v>81</v>
      </c>
      <c r="AV223" s="11" t="s">
        <v>85</v>
      </c>
      <c r="AW223" s="11" t="s">
        <v>4</v>
      </c>
      <c r="AX223" s="11" t="s">
        <v>81</v>
      </c>
      <c r="AY223" s="237" t="s">
        <v>124</v>
      </c>
    </row>
    <row r="224" s="1" customFormat="1" ht="24" customHeight="1">
      <c r="B224" s="36"/>
      <c r="C224" s="213" t="s">
        <v>325</v>
      </c>
      <c r="D224" s="213" t="s">
        <v>125</v>
      </c>
      <c r="E224" s="214" t="s">
        <v>378</v>
      </c>
      <c r="F224" s="215" t="s">
        <v>379</v>
      </c>
      <c r="G224" s="216" t="s">
        <v>192</v>
      </c>
      <c r="H224" s="217">
        <v>15.398999999999999</v>
      </c>
      <c r="I224" s="218"/>
      <c r="J224" s="219">
        <f>ROUND(I224*H224,2)</f>
        <v>0</v>
      </c>
      <c r="K224" s="215" t="s">
        <v>129</v>
      </c>
      <c r="L224" s="41"/>
      <c r="M224" s="220" t="s">
        <v>1</v>
      </c>
      <c r="N224" s="221" t="s">
        <v>41</v>
      </c>
      <c r="O224" s="84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AR224" s="224" t="s">
        <v>130</v>
      </c>
      <c r="AT224" s="224" t="s">
        <v>125</v>
      </c>
      <c r="AU224" s="224" t="s">
        <v>81</v>
      </c>
      <c r="AY224" s="15" t="s">
        <v>124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5" t="s">
        <v>81</v>
      </c>
      <c r="BK224" s="225">
        <f>ROUND(I224*H224,2)</f>
        <v>0</v>
      </c>
      <c r="BL224" s="15" t="s">
        <v>130</v>
      </c>
      <c r="BM224" s="224" t="s">
        <v>380</v>
      </c>
    </row>
    <row r="225" s="1" customFormat="1" ht="24" customHeight="1">
      <c r="B225" s="36"/>
      <c r="C225" s="213" t="s">
        <v>381</v>
      </c>
      <c r="D225" s="213" t="s">
        <v>125</v>
      </c>
      <c r="E225" s="214" t="s">
        <v>382</v>
      </c>
      <c r="F225" s="215" t="s">
        <v>383</v>
      </c>
      <c r="G225" s="216" t="s">
        <v>192</v>
      </c>
      <c r="H225" s="217">
        <v>0.57599999999999996</v>
      </c>
      <c r="I225" s="218"/>
      <c r="J225" s="219">
        <f>ROUND(I225*H225,2)</f>
        <v>0</v>
      </c>
      <c r="K225" s="215" t="s">
        <v>129</v>
      </c>
      <c r="L225" s="41"/>
      <c r="M225" s="220" t="s">
        <v>1</v>
      </c>
      <c r="N225" s="221" t="s">
        <v>41</v>
      </c>
      <c r="O225" s="84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AR225" s="224" t="s">
        <v>130</v>
      </c>
      <c r="AT225" s="224" t="s">
        <v>125</v>
      </c>
      <c r="AU225" s="224" t="s">
        <v>81</v>
      </c>
      <c r="AY225" s="15" t="s">
        <v>124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5" t="s">
        <v>81</v>
      </c>
      <c r="BK225" s="225">
        <f>ROUND(I225*H225,2)</f>
        <v>0</v>
      </c>
      <c r="BL225" s="15" t="s">
        <v>130</v>
      </c>
      <c r="BM225" s="224" t="s">
        <v>384</v>
      </c>
    </row>
    <row r="226" s="1" customFormat="1" ht="24" customHeight="1">
      <c r="B226" s="36"/>
      <c r="C226" s="213" t="s">
        <v>385</v>
      </c>
      <c r="D226" s="213" t="s">
        <v>125</v>
      </c>
      <c r="E226" s="214" t="s">
        <v>386</v>
      </c>
      <c r="F226" s="215" t="s">
        <v>387</v>
      </c>
      <c r="G226" s="216" t="s">
        <v>192</v>
      </c>
      <c r="H226" s="217">
        <v>4.29</v>
      </c>
      <c r="I226" s="218"/>
      <c r="J226" s="219">
        <f>ROUND(I226*H226,2)</f>
        <v>0</v>
      </c>
      <c r="K226" s="215" t="s">
        <v>129</v>
      </c>
      <c r="L226" s="41"/>
      <c r="M226" s="220" t="s">
        <v>1</v>
      </c>
      <c r="N226" s="221" t="s">
        <v>41</v>
      </c>
      <c r="O226" s="84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AR226" s="224" t="s">
        <v>130</v>
      </c>
      <c r="AT226" s="224" t="s">
        <v>125</v>
      </c>
      <c r="AU226" s="224" t="s">
        <v>81</v>
      </c>
      <c r="AY226" s="15" t="s">
        <v>124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5" t="s">
        <v>81</v>
      </c>
      <c r="BK226" s="225">
        <f>ROUND(I226*H226,2)</f>
        <v>0</v>
      </c>
      <c r="BL226" s="15" t="s">
        <v>130</v>
      </c>
      <c r="BM226" s="224" t="s">
        <v>388</v>
      </c>
    </row>
    <row r="227" s="10" customFormat="1" ht="25.92" customHeight="1">
      <c r="B227" s="199"/>
      <c r="C227" s="200"/>
      <c r="D227" s="201" t="s">
        <v>75</v>
      </c>
      <c r="E227" s="202" t="s">
        <v>389</v>
      </c>
      <c r="F227" s="202" t="s">
        <v>390</v>
      </c>
      <c r="G227" s="200"/>
      <c r="H227" s="200"/>
      <c r="I227" s="203"/>
      <c r="J227" s="204">
        <f>BK227</f>
        <v>0</v>
      </c>
      <c r="K227" s="200"/>
      <c r="L227" s="205"/>
      <c r="M227" s="206"/>
      <c r="N227" s="207"/>
      <c r="O227" s="207"/>
      <c r="P227" s="208">
        <f>SUM(P228:P230)</f>
        <v>0</v>
      </c>
      <c r="Q227" s="207"/>
      <c r="R227" s="208">
        <f>SUM(R228:R230)</f>
        <v>0</v>
      </c>
      <c r="S227" s="207"/>
      <c r="T227" s="209">
        <f>SUM(T228:T230)</f>
        <v>0</v>
      </c>
      <c r="AR227" s="210" t="s">
        <v>81</v>
      </c>
      <c r="AT227" s="211" t="s">
        <v>75</v>
      </c>
      <c r="AU227" s="211" t="s">
        <v>76</v>
      </c>
      <c r="AY227" s="210" t="s">
        <v>124</v>
      </c>
      <c r="BK227" s="212">
        <f>SUM(BK228:BK230)</f>
        <v>0</v>
      </c>
    </row>
    <row r="228" s="1" customFormat="1" ht="16.5" customHeight="1">
      <c r="B228" s="36"/>
      <c r="C228" s="213" t="s">
        <v>391</v>
      </c>
      <c r="D228" s="213" t="s">
        <v>125</v>
      </c>
      <c r="E228" s="214" t="s">
        <v>345</v>
      </c>
      <c r="F228" s="215" t="s">
        <v>392</v>
      </c>
      <c r="G228" s="216" t="s">
        <v>327</v>
      </c>
      <c r="H228" s="217">
        <v>1</v>
      </c>
      <c r="I228" s="218"/>
      <c r="J228" s="219">
        <f>ROUND(I228*H228,2)</f>
        <v>0</v>
      </c>
      <c r="K228" s="215" t="s">
        <v>1</v>
      </c>
      <c r="L228" s="41"/>
      <c r="M228" s="220" t="s">
        <v>1</v>
      </c>
      <c r="N228" s="221" t="s">
        <v>41</v>
      </c>
      <c r="O228" s="84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AR228" s="224" t="s">
        <v>130</v>
      </c>
      <c r="AT228" s="224" t="s">
        <v>125</v>
      </c>
      <c r="AU228" s="224" t="s">
        <v>81</v>
      </c>
      <c r="AY228" s="15" t="s">
        <v>124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5" t="s">
        <v>81</v>
      </c>
      <c r="BK228" s="225">
        <f>ROUND(I228*H228,2)</f>
        <v>0</v>
      </c>
      <c r="BL228" s="15" t="s">
        <v>130</v>
      </c>
      <c r="BM228" s="224" t="s">
        <v>393</v>
      </c>
    </row>
    <row r="229" s="1" customFormat="1" ht="16.5" customHeight="1">
      <c r="B229" s="36"/>
      <c r="C229" s="213" t="s">
        <v>394</v>
      </c>
      <c r="D229" s="213" t="s">
        <v>125</v>
      </c>
      <c r="E229" s="214" t="s">
        <v>395</v>
      </c>
      <c r="F229" s="215" t="s">
        <v>396</v>
      </c>
      <c r="G229" s="216" t="s">
        <v>327</v>
      </c>
      <c r="H229" s="217">
        <v>1</v>
      </c>
      <c r="I229" s="218"/>
      <c r="J229" s="219">
        <f>ROUND(I229*H229,2)</f>
        <v>0</v>
      </c>
      <c r="K229" s="215" t="s">
        <v>1</v>
      </c>
      <c r="L229" s="41"/>
      <c r="M229" s="220" t="s">
        <v>1</v>
      </c>
      <c r="N229" s="221" t="s">
        <v>41</v>
      </c>
      <c r="O229" s="84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AR229" s="224" t="s">
        <v>130</v>
      </c>
      <c r="AT229" s="224" t="s">
        <v>125</v>
      </c>
      <c r="AU229" s="224" t="s">
        <v>81</v>
      </c>
      <c r="AY229" s="15" t="s">
        <v>124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5" t="s">
        <v>81</v>
      </c>
      <c r="BK229" s="225">
        <f>ROUND(I229*H229,2)</f>
        <v>0</v>
      </c>
      <c r="BL229" s="15" t="s">
        <v>130</v>
      </c>
      <c r="BM229" s="224" t="s">
        <v>397</v>
      </c>
    </row>
    <row r="230" s="1" customFormat="1" ht="16.5" customHeight="1">
      <c r="B230" s="36"/>
      <c r="C230" s="213" t="s">
        <v>398</v>
      </c>
      <c r="D230" s="213" t="s">
        <v>125</v>
      </c>
      <c r="E230" s="214" t="s">
        <v>399</v>
      </c>
      <c r="F230" s="215" t="s">
        <v>400</v>
      </c>
      <c r="G230" s="216" t="s">
        <v>327</v>
      </c>
      <c r="H230" s="217">
        <v>1</v>
      </c>
      <c r="I230" s="218"/>
      <c r="J230" s="219">
        <f>ROUND(I230*H230,2)</f>
        <v>0</v>
      </c>
      <c r="K230" s="215" t="s">
        <v>1</v>
      </c>
      <c r="L230" s="41"/>
      <c r="M230" s="260" t="s">
        <v>1</v>
      </c>
      <c r="N230" s="261" t="s">
        <v>41</v>
      </c>
      <c r="O230" s="262"/>
      <c r="P230" s="263">
        <f>O230*H230</f>
        <v>0</v>
      </c>
      <c r="Q230" s="263">
        <v>0</v>
      </c>
      <c r="R230" s="263">
        <f>Q230*H230</f>
        <v>0</v>
      </c>
      <c r="S230" s="263">
        <v>0</v>
      </c>
      <c r="T230" s="264">
        <f>S230*H230</f>
        <v>0</v>
      </c>
      <c r="AR230" s="224" t="s">
        <v>130</v>
      </c>
      <c r="AT230" s="224" t="s">
        <v>125</v>
      </c>
      <c r="AU230" s="224" t="s">
        <v>81</v>
      </c>
      <c r="AY230" s="15" t="s">
        <v>124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5" t="s">
        <v>81</v>
      </c>
      <c r="BK230" s="225">
        <f>ROUND(I230*H230,2)</f>
        <v>0</v>
      </c>
      <c r="BL230" s="15" t="s">
        <v>130</v>
      </c>
      <c r="BM230" s="224" t="s">
        <v>401</v>
      </c>
    </row>
    <row r="231" s="1" customFormat="1" ht="6.96" customHeight="1">
      <c r="B231" s="59"/>
      <c r="C231" s="60"/>
      <c r="D231" s="60"/>
      <c r="E231" s="60"/>
      <c r="F231" s="60"/>
      <c r="G231" s="60"/>
      <c r="H231" s="60"/>
      <c r="I231" s="171"/>
      <c r="J231" s="60"/>
      <c r="K231" s="60"/>
      <c r="L231" s="41"/>
    </row>
  </sheetData>
  <sheetProtection sheet="1" autoFilter="0" formatColumns="0" formatRows="0" objects="1" scenarios="1" spinCount="100000" saltValue="hzK3m1OSz0XxC8wqld9mQ3n5R7ElgMRmbcfFRP9+kqG+u5suXfsfbH8P52ifc0Qudzpfwxo8BmLTCWGWIYlmwQ==" hashValue="LoixCM0ENyY/0sYNUfCKC/6v66QhYPGQ+HnmbRCyWZ4v1BTzLDZYMSxG3jaftXuCPgGU5q0cg+lWZE0GK14M8w==" algorithmName="SHA-512" password="CC35"/>
  <autoFilter ref="C126:K23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87</v>
      </c>
    </row>
    <row r="3" hidden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85</v>
      </c>
    </row>
    <row r="4" hidden="1" ht="24.96" customHeight="1">
      <c r="B4" s="18"/>
      <c r="D4" s="133" t="s">
        <v>91</v>
      </c>
      <c r="L4" s="18"/>
      <c r="M4" s="134" t="s">
        <v>10</v>
      </c>
      <c r="AT4" s="15" t="s">
        <v>4</v>
      </c>
    </row>
    <row r="5" hidden="1" ht="6.96" customHeight="1">
      <c r="B5" s="18"/>
      <c r="L5" s="18"/>
    </row>
    <row r="6" hidden="1" ht="12" customHeight="1">
      <c r="B6" s="18"/>
      <c r="D6" s="135" t="s">
        <v>16</v>
      </c>
      <c r="L6" s="18"/>
    </row>
    <row r="7" hidden="1" ht="16.5" customHeight="1">
      <c r="B7" s="18"/>
      <c r="E7" s="136" t="str">
        <f>'Rekapitulace stavby'!K6</f>
        <v>Oprava kanalizačních přípojek na ul. 17. listopadu č.p. 146,147-Frýdek-Místek</v>
      </c>
      <c r="F7" s="135"/>
      <c r="G7" s="135"/>
      <c r="H7" s="135"/>
      <c r="L7" s="18"/>
    </row>
    <row r="8" hidden="1" s="1" customFormat="1" ht="12" customHeight="1">
      <c r="B8" s="41"/>
      <c r="D8" s="135" t="s">
        <v>92</v>
      </c>
      <c r="I8" s="137"/>
      <c r="L8" s="41"/>
    </row>
    <row r="9" hidden="1" s="1" customFormat="1" ht="36.96" customHeight="1">
      <c r="B9" s="41"/>
      <c r="E9" s="138" t="s">
        <v>402</v>
      </c>
      <c r="F9" s="1"/>
      <c r="G9" s="1"/>
      <c r="H9" s="1"/>
      <c r="I9" s="137"/>
      <c r="L9" s="41"/>
    </row>
    <row r="10" hidden="1" s="1" customFormat="1">
      <c r="B10" s="41"/>
      <c r="I10" s="137"/>
      <c r="L10" s="41"/>
    </row>
    <row r="11" hidden="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hidden="1" s="1" customFormat="1" ht="12" customHeight="1">
      <c r="B12" s="41"/>
      <c r="D12" s="135" t="s">
        <v>20</v>
      </c>
      <c r="F12" s="139" t="s">
        <v>21</v>
      </c>
      <c r="I12" s="140" t="s">
        <v>22</v>
      </c>
      <c r="J12" s="141" t="str">
        <f>'Rekapitulace stavby'!AN8</f>
        <v>8. 7. 2019</v>
      </c>
      <c r="L12" s="41"/>
    </row>
    <row r="13" hidden="1" s="1" customFormat="1" ht="10.8" customHeight="1">
      <c r="B13" s="41"/>
      <c r="I13" s="137"/>
      <c r="L13" s="41"/>
    </row>
    <row r="14" hidden="1" s="1" customFormat="1" ht="12" customHeight="1">
      <c r="B14" s="41"/>
      <c r="D14" s="135" t="s">
        <v>24</v>
      </c>
      <c r="I14" s="140" t="s">
        <v>25</v>
      </c>
      <c r="J14" s="139" t="s">
        <v>1</v>
      </c>
      <c r="L14" s="41"/>
    </row>
    <row r="15" hidden="1" s="1" customFormat="1" ht="18" customHeight="1">
      <c r="B15" s="41"/>
      <c r="E15" s="139" t="s">
        <v>26</v>
      </c>
      <c r="I15" s="140" t="s">
        <v>27</v>
      </c>
      <c r="J15" s="139" t="s">
        <v>1</v>
      </c>
      <c r="L15" s="41"/>
    </row>
    <row r="16" hidden="1" s="1" customFormat="1" ht="6.96" customHeight="1">
      <c r="B16" s="41"/>
      <c r="I16" s="137"/>
      <c r="L16" s="41"/>
    </row>
    <row r="17" hidden="1" s="1" customFormat="1" ht="12" customHeight="1">
      <c r="B17" s="41"/>
      <c r="D17" s="135" t="s">
        <v>28</v>
      </c>
      <c r="I17" s="140" t="s">
        <v>25</v>
      </c>
      <c r="J17" s="31" t="str">
        <f>'Rekapitulace stavby'!AN13</f>
        <v>Vyplň údaj</v>
      </c>
      <c r="L17" s="41"/>
    </row>
    <row r="18" hidden="1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27</v>
      </c>
      <c r="J18" s="31" t="str">
        <f>'Rekapitulace stavby'!AN14</f>
        <v>Vyplň údaj</v>
      </c>
      <c r="L18" s="41"/>
    </row>
    <row r="19" hidden="1" s="1" customFormat="1" ht="6.96" customHeight="1">
      <c r="B19" s="41"/>
      <c r="I19" s="137"/>
      <c r="L19" s="41"/>
    </row>
    <row r="20" hidden="1" s="1" customFormat="1" ht="12" customHeight="1">
      <c r="B20" s="41"/>
      <c r="D20" s="135" t="s">
        <v>30</v>
      </c>
      <c r="I20" s="140" t="s">
        <v>25</v>
      </c>
      <c r="J20" s="139" t="s">
        <v>1</v>
      </c>
      <c r="L20" s="41"/>
    </row>
    <row r="21" hidden="1" s="1" customFormat="1" ht="18" customHeight="1">
      <c r="B21" s="41"/>
      <c r="E21" s="139" t="s">
        <v>31</v>
      </c>
      <c r="I21" s="140" t="s">
        <v>27</v>
      </c>
      <c r="J21" s="139" t="s">
        <v>1</v>
      </c>
      <c r="L21" s="41"/>
    </row>
    <row r="22" hidden="1" s="1" customFormat="1" ht="6.96" customHeight="1">
      <c r="B22" s="41"/>
      <c r="I22" s="137"/>
      <c r="L22" s="41"/>
    </row>
    <row r="23" hidden="1" s="1" customFormat="1" ht="12" customHeight="1">
      <c r="B23" s="41"/>
      <c r="D23" s="135" t="s">
        <v>33</v>
      </c>
      <c r="I23" s="140" t="s">
        <v>25</v>
      </c>
      <c r="J23" s="139" t="s">
        <v>1</v>
      </c>
      <c r="L23" s="41"/>
    </row>
    <row r="24" hidden="1" s="1" customFormat="1" ht="18" customHeight="1">
      <c r="B24" s="41"/>
      <c r="E24" s="139" t="s">
        <v>34</v>
      </c>
      <c r="I24" s="140" t="s">
        <v>27</v>
      </c>
      <c r="J24" s="139" t="s">
        <v>1</v>
      </c>
      <c r="L24" s="41"/>
    </row>
    <row r="25" hidden="1" s="1" customFormat="1" ht="6.96" customHeight="1">
      <c r="B25" s="41"/>
      <c r="I25" s="137"/>
      <c r="L25" s="41"/>
    </row>
    <row r="26" hidden="1" s="1" customFormat="1" ht="12" customHeight="1">
      <c r="B26" s="41"/>
      <c r="D26" s="135" t="s">
        <v>35</v>
      </c>
      <c r="I26" s="137"/>
      <c r="L26" s="41"/>
    </row>
    <row r="27" hidden="1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hidden="1" s="1" customFormat="1" ht="6.96" customHeight="1">
      <c r="B28" s="41"/>
      <c r="I28" s="137"/>
      <c r="L28" s="41"/>
    </row>
    <row r="29" hidden="1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hidden="1" s="1" customFormat="1" ht="25.44" customHeight="1">
      <c r="B30" s="41"/>
      <c r="D30" s="146" t="s">
        <v>36</v>
      </c>
      <c r="I30" s="137"/>
      <c r="J30" s="147">
        <f>ROUND(J127, 2)</f>
        <v>0</v>
      </c>
      <c r="L30" s="41"/>
    </row>
    <row r="31" hidden="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hidden="1" s="1" customFormat="1" ht="14.4" customHeight="1">
      <c r="B32" s="41"/>
      <c r="F32" s="148" t="s">
        <v>38</v>
      </c>
      <c r="I32" s="149" t="s">
        <v>37</v>
      </c>
      <c r="J32" s="148" t="s">
        <v>39</v>
      </c>
      <c r="L32" s="41"/>
    </row>
    <row r="33" hidden="1" s="1" customFormat="1" ht="14.4" customHeight="1">
      <c r="B33" s="41"/>
      <c r="D33" s="150" t="s">
        <v>40</v>
      </c>
      <c r="E33" s="135" t="s">
        <v>41</v>
      </c>
      <c r="F33" s="151">
        <f>ROUND((SUM(BE127:BE232)),  2)</f>
        <v>0</v>
      </c>
      <c r="I33" s="152">
        <v>0.20999999999999999</v>
      </c>
      <c r="J33" s="151">
        <f>ROUND(((SUM(BE127:BE232))*I33),  2)</f>
        <v>0</v>
      </c>
      <c r="L33" s="41"/>
    </row>
    <row r="34" hidden="1" s="1" customFormat="1" ht="14.4" customHeight="1">
      <c r="B34" s="41"/>
      <c r="E34" s="135" t="s">
        <v>42</v>
      </c>
      <c r="F34" s="151">
        <f>ROUND((SUM(BF127:BF232)),  2)</f>
        <v>0</v>
      </c>
      <c r="I34" s="152">
        <v>0.14999999999999999</v>
      </c>
      <c r="J34" s="151">
        <f>ROUND(((SUM(BF127:BF232))*I34),  2)</f>
        <v>0</v>
      </c>
      <c r="L34" s="41"/>
    </row>
    <row r="35" hidden="1" s="1" customFormat="1" ht="14.4" customHeight="1">
      <c r="B35" s="41"/>
      <c r="E35" s="135" t="s">
        <v>43</v>
      </c>
      <c r="F35" s="151">
        <f>ROUND((SUM(BG127:BG232)),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44</v>
      </c>
      <c r="F36" s="151">
        <f>ROUND((SUM(BH127:BH232)),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45</v>
      </c>
      <c r="F37" s="151">
        <f>ROUND((SUM(BI127:BI232)),  2)</f>
        <v>0</v>
      </c>
      <c r="I37" s="152">
        <v>0</v>
      </c>
      <c r="J37" s="151">
        <f>0</f>
        <v>0</v>
      </c>
      <c r="L37" s="41"/>
    </row>
    <row r="38" hidden="1" s="1" customFormat="1" ht="6.96" customHeight="1">
      <c r="B38" s="41"/>
      <c r="I38" s="137"/>
      <c r="L38" s="41"/>
    </row>
    <row r="39" hidden="1" s="1" customFormat="1" ht="25.44" customHeight="1"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8"/>
      <c r="J39" s="159">
        <f>SUM(J30:J37)</f>
        <v>0</v>
      </c>
      <c r="K39" s="160"/>
      <c r="L39" s="41"/>
    </row>
    <row r="40" hidden="1" s="1" customFormat="1" ht="14.4" customHeight="1">
      <c r="B40" s="41"/>
      <c r="I40" s="137"/>
      <c r="L40" s="41"/>
    </row>
    <row r="41" hidden="1" ht="14.4" customHeight="1">
      <c r="B41" s="18"/>
      <c r="L41" s="18"/>
    </row>
    <row r="42" hidden="1" ht="14.4" customHeight="1">
      <c r="B42" s="18"/>
      <c r="L42" s="18"/>
    </row>
    <row r="43" hidden="1" ht="14.4" customHeight="1">
      <c r="B43" s="18"/>
      <c r="L43" s="18"/>
    </row>
    <row r="44" hidden="1" ht="14.4" customHeight="1">
      <c r="B44" s="18"/>
      <c r="L44" s="18"/>
    </row>
    <row r="45" hidden="1" ht="14.4" customHeight="1">
      <c r="B45" s="18"/>
      <c r="L45" s="18"/>
    </row>
    <row r="46" hidden="1" ht="14.4" customHeight="1">
      <c r="B46" s="18"/>
      <c r="L46" s="18"/>
    </row>
    <row r="47" hidden="1" ht="14.4" customHeight="1">
      <c r="B47" s="18"/>
      <c r="L47" s="18"/>
    </row>
    <row r="48" hidden="1" ht="14.4" customHeight="1">
      <c r="B48" s="18"/>
      <c r="L48" s="18"/>
    </row>
    <row r="49" hidden="1" ht="14.4" customHeight="1">
      <c r="B49" s="18"/>
      <c r="L49" s="18"/>
    </row>
    <row r="50" hidden="1" s="1" customFormat="1" ht="14.4" customHeight="1">
      <c r="B50" s="41"/>
      <c r="D50" s="161" t="s">
        <v>49</v>
      </c>
      <c r="E50" s="162"/>
      <c r="F50" s="162"/>
      <c r="G50" s="161" t="s">
        <v>50</v>
      </c>
      <c r="H50" s="162"/>
      <c r="I50" s="163"/>
      <c r="J50" s="162"/>
      <c r="K50" s="162"/>
      <c r="L50" s="4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1" customFormat="1">
      <c r="B61" s="41"/>
      <c r="D61" s="164" t="s">
        <v>51</v>
      </c>
      <c r="E61" s="165"/>
      <c r="F61" s="166" t="s">
        <v>52</v>
      </c>
      <c r="G61" s="164" t="s">
        <v>51</v>
      </c>
      <c r="H61" s="165"/>
      <c r="I61" s="167"/>
      <c r="J61" s="168" t="s">
        <v>52</v>
      </c>
      <c r="K61" s="165"/>
      <c r="L61" s="41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1" customFormat="1">
      <c r="B65" s="41"/>
      <c r="D65" s="161" t="s">
        <v>53</v>
      </c>
      <c r="E65" s="162"/>
      <c r="F65" s="162"/>
      <c r="G65" s="161" t="s">
        <v>54</v>
      </c>
      <c r="H65" s="162"/>
      <c r="I65" s="163"/>
      <c r="J65" s="162"/>
      <c r="K65" s="162"/>
      <c r="L65" s="41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1" customFormat="1">
      <c r="B76" s="41"/>
      <c r="D76" s="164" t="s">
        <v>51</v>
      </c>
      <c r="E76" s="165"/>
      <c r="F76" s="166" t="s">
        <v>52</v>
      </c>
      <c r="G76" s="164" t="s">
        <v>51</v>
      </c>
      <c r="H76" s="165"/>
      <c r="I76" s="167"/>
      <c r="J76" s="168" t="s">
        <v>52</v>
      </c>
      <c r="K76" s="165"/>
      <c r="L76" s="41"/>
    </row>
    <row r="77" hidden="1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78" hidden="1"/>
    <row r="79" hidden="1"/>
    <row r="80" hidden="1"/>
    <row r="81" hidden="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hidden="1" s="1" customFormat="1" ht="24.96" customHeight="1">
      <c r="B82" s="36"/>
      <c r="C82" s="21" t="s">
        <v>94</v>
      </c>
      <c r="D82" s="37"/>
      <c r="E82" s="37"/>
      <c r="F82" s="37"/>
      <c r="G82" s="37"/>
      <c r="H82" s="37"/>
      <c r="I82" s="137"/>
      <c r="J82" s="37"/>
      <c r="K82" s="37"/>
      <c r="L82" s="41"/>
    </row>
    <row r="83" hidden="1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hidden="1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hidden="1" s="1" customFormat="1" ht="16.5" customHeight="1">
      <c r="B85" s="36"/>
      <c r="C85" s="37"/>
      <c r="D85" s="37"/>
      <c r="E85" s="175" t="str">
        <f>E7</f>
        <v>Oprava kanalizačních přípojek na ul. 17. listopadu č.p. 146,147-Frýdek-Místek</v>
      </c>
      <c r="F85" s="30"/>
      <c r="G85" s="30"/>
      <c r="H85" s="30"/>
      <c r="I85" s="137"/>
      <c r="J85" s="37"/>
      <c r="K85" s="37"/>
      <c r="L85" s="41"/>
    </row>
    <row r="86" hidden="1" s="1" customFormat="1" ht="12" customHeight="1">
      <c r="B86" s="36"/>
      <c r="C86" s="30" t="s">
        <v>92</v>
      </c>
      <c r="D86" s="37"/>
      <c r="E86" s="37"/>
      <c r="F86" s="37"/>
      <c r="G86" s="37"/>
      <c r="H86" s="37"/>
      <c r="I86" s="137"/>
      <c r="J86" s="37"/>
      <c r="K86" s="37"/>
      <c r="L86" s="41"/>
    </row>
    <row r="87" hidden="1" s="1" customFormat="1" ht="16.5" customHeight="1">
      <c r="B87" s="36"/>
      <c r="C87" s="37"/>
      <c r="D87" s="37"/>
      <c r="E87" s="69" t="str">
        <f>E9</f>
        <v>2 - Přípojka jednotné kanalizace pro č.p. 147</v>
      </c>
      <c r="F87" s="37"/>
      <c r="G87" s="37"/>
      <c r="H87" s="37"/>
      <c r="I87" s="137"/>
      <c r="J87" s="37"/>
      <c r="K87" s="37"/>
      <c r="L87" s="41"/>
    </row>
    <row r="88" hidden="1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hidden="1" s="1" customFormat="1" ht="12" customHeight="1">
      <c r="B89" s="36"/>
      <c r="C89" s="30" t="s">
        <v>20</v>
      </c>
      <c r="D89" s="37"/>
      <c r="E89" s="37"/>
      <c r="F89" s="25" t="str">
        <f>F12</f>
        <v>Frýdek - Místek</v>
      </c>
      <c r="G89" s="37"/>
      <c r="H89" s="37"/>
      <c r="I89" s="140" t="s">
        <v>22</v>
      </c>
      <c r="J89" s="72" t="str">
        <f>IF(J12="","",J12)</f>
        <v>8. 7. 2019</v>
      </c>
      <c r="K89" s="37"/>
      <c r="L89" s="41"/>
    </row>
    <row r="90" hidden="1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hidden="1" s="1" customFormat="1" ht="15.15" customHeight="1">
      <c r="B91" s="36"/>
      <c r="C91" s="30" t="s">
        <v>24</v>
      </c>
      <c r="D91" s="37"/>
      <c r="E91" s="37"/>
      <c r="F91" s="25" t="str">
        <f>E15</f>
        <v>Statutární město Frýdek - Místek</v>
      </c>
      <c r="G91" s="37"/>
      <c r="H91" s="37"/>
      <c r="I91" s="140" t="s">
        <v>30</v>
      </c>
      <c r="J91" s="34" t="str">
        <f>E21</f>
        <v>Ing. Miloslav Klich</v>
      </c>
      <c r="K91" s="37"/>
      <c r="L91" s="41"/>
    </row>
    <row r="92" hidden="1" s="1" customFormat="1" ht="15.15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0" t="s">
        <v>33</v>
      </c>
      <c r="J92" s="34" t="str">
        <f>E24</f>
        <v>Johančíková</v>
      </c>
      <c r="K92" s="37"/>
      <c r="L92" s="41"/>
    </row>
    <row r="93" hidden="1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hidden="1" s="1" customFormat="1" ht="29.28" customHeight="1">
      <c r="B94" s="36"/>
      <c r="C94" s="176" t="s">
        <v>95</v>
      </c>
      <c r="D94" s="177"/>
      <c r="E94" s="177"/>
      <c r="F94" s="177"/>
      <c r="G94" s="177"/>
      <c r="H94" s="177"/>
      <c r="I94" s="178"/>
      <c r="J94" s="179" t="s">
        <v>96</v>
      </c>
      <c r="K94" s="177"/>
      <c r="L94" s="41"/>
    </row>
    <row r="95" hidden="1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hidden="1" s="1" customFormat="1" ht="22.8" customHeight="1">
      <c r="B96" s="36"/>
      <c r="C96" s="180" t="s">
        <v>97</v>
      </c>
      <c r="D96" s="37"/>
      <c r="E96" s="37"/>
      <c r="F96" s="37"/>
      <c r="G96" s="37"/>
      <c r="H96" s="37"/>
      <c r="I96" s="137"/>
      <c r="J96" s="103">
        <f>J127</f>
        <v>0</v>
      </c>
      <c r="K96" s="37"/>
      <c r="L96" s="41"/>
      <c r="AU96" s="15" t="s">
        <v>98</v>
      </c>
    </row>
    <row r="97" hidden="1" s="8" customFormat="1" ht="24.96" customHeight="1">
      <c r="B97" s="181"/>
      <c r="C97" s="182"/>
      <c r="D97" s="183" t="s">
        <v>99</v>
      </c>
      <c r="E97" s="184"/>
      <c r="F97" s="184"/>
      <c r="G97" s="184"/>
      <c r="H97" s="184"/>
      <c r="I97" s="185"/>
      <c r="J97" s="186">
        <f>J128</f>
        <v>0</v>
      </c>
      <c r="K97" s="182"/>
      <c r="L97" s="187"/>
    </row>
    <row r="98" hidden="1" s="8" customFormat="1" ht="24.96" customHeight="1">
      <c r="B98" s="181"/>
      <c r="C98" s="182"/>
      <c r="D98" s="183" t="s">
        <v>100</v>
      </c>
      <c r="E98" s="184"/>
      <c r="F98" s="184"/>
      <c r="G98" s="184"/>
      <c r="H98" s="184"/>
      <c r="I98" s="185"/>
      <c r="J98" s="186">
        <f>J173</f>
        <v>0</v>
      </c>
      <c r="K98" s="182"/>
      <c r="L98" s="187"/>
    </row>
    <row r="99" hidden="1" s="8" customFormat="1" ht="24.96" customHeight="1">
      <c r="B99" s="181"/>
      <c r="C99" s="182"/>
      <c r="D99" s="183" t="s">
        <v>101</v>
      </c>
      <c r="E99" s="184"/>
      <c r="F99" s="184"/>
      <c r="G99" s="184"/>
      <c r="H99" s="184"/>
      <c r="I99" s="185"/>
      <c r="J99" s="186">
        <f>J180</f>
        <v>0</v>
      </c>
      <c r="K99" s="182"/>
      <c r="L99" s="187"/>
    </row>
    <row r="100" hidden="1" s="8" customFormat="1" ht="24.96" customHeight="1">
      <c r="B100" s="181"/>
      <c r="C100" s="182"/>
      <c r="D100" s="183" t="s">
        <v>102</v>
      </c>
      <c r="E100" s="184"/>
      <c r="F100" s="184"/>
      <c r="G100" s="184"/>
      <c r="H100" s="184"/>
      <c r="I100" s="185"/>
      <c r="J100" s="186">
        <f>J183</f>
        <v>0</v>
      </c>
      <c r="K100" s="182"/>
      <c r="L100" s="187"/>
    </row>
    <row r="101" hidden="1" s="8" customFormat="1" ht="24.96" customHeight="1">
      <c r="B101" s="181"/>
      <c r="C101" s="182"/>
      <c r="D101" s="183" t="s">
        <v>103</v>
      </c>
      <c r="E101" s="184"/>
      <c r="F101" s="184"/>
      <c r="G101" s="184"/>
      <c r="H101" s="184"/>
      <c r="I101" s="185"/>
      <c r="J101" s="186">
        <f>J188</f>
        <v>0</v>
      </c>
      <c r="K101" s="182"/>
      <c r="L101" s="187"/>
    </row>
    <row r="102" hidden="1" s="8" customFormat="1" ht="24.96" customHeight="1">
      <c r="B102" s="181"/>
      <c r="C102" s="182"/>
      <c r="D102" s="183" t="s">
        <v>104</v>
      </c>
      <c r="E102" s="184"/>
      <c r="F102" s="184"/>
      <c r="G102" s="184"/>
      <c r="H102" s="184"/>
      <c r="I102" s="185"/>
      <c r="J102" s="186">
        <f>J197</f>
        <v>0</v>
      </c>
      <c r="K102" s="182"/>
      <c r="L102" s="187"/>
    </row>
    <row r="103" hidden="1" s="8" customFormat="1" ht="24.96" customHeight="1">
      <c r="B103" s="181"/>
      <c r="C103" s="182"/>
      <c r="D103" s="183" t="s">
        <v>105</v>
      </c>
      <c r="E103" s="184"/>
      <c r="F103" s="184"/>
      <c r="G103" s="184"/>
      <c r="H103" s="184"/>
      <c r="I103" s="185"/>
      <c r="J103" s="186">
        <f>J207</f>
        <v>0</v>
      </c>
      <c r="K103" s="182"/>
      <c r="L103" s="187"/>
    </row>
    <row r="104" hidden="1" s="8" customFormat="1" ht="24.96" customHeight="1">
      <c r="B104" s="181"/>
      <c r="C104" s="182"/>
      <c r="D104" s="183" t="s">
        <v>106</v>
      </c>
      <c r="E104" s="184"/>
      <c r="F104" s="184"/>
      <c r="G104" s="184"/>
      <c r="H104" s="184"/>
      <c r="I104" s="185"/>
      <c r="J104" s="186">
        <f>J213</f>
        <v>0</v>
      </c>
      <c r="K104" s="182"/>
      <c r="L104" s="187"/>
    </row>
    <row r="105" hidden="1" s="8" customFormat="1" ht="24.96" customHeight="1">
      <c r="B105" s="181"/>
      <c r="C105" s="182"/>
      <c r="D105" s="183" t="s">
        <v>107</v>
      </c>
      <c r="E105" s="184"/>
      <c r="F105" s="184"/>
      <c r="G105" s="184"/>
      <c r="H105" s="184"/>
      <c r="I105" s="185"/>
      <c r="J105" s="186">
        <f>J215</f>
        <v>0</v>
      </c>
      <c r="K105" s="182"/>
      <c r="L105" s="187"/>
    </row>
    <row r="106" hidden="1" s="8" customFormat="1" ht="24.96" customHeight="1">
      <c r="B106" s="181"/>
      <c r="C106" s="182"/>
      <c r="D106" s="183" t="s">
        <v>108</v>
      </c>
      <c r="E106" s="184"/>
      <c r="F106" s="184"/>
      <c r="G106" s="184"/>
      <c r="H106" s="184"/>
      <c r="I106" s="185"/>
      <c r="J106" s="186">
        <f>J217</f>
        <v>0</v>
      </c>
      <c r="K106" s="182"/>
      <c r="L106" s="187"/>
    </row>
    <row r="107" hidden="1" s="8" customFormat="1" ht="24.96" customHeight="1">
      <c r="B107" s="181"/>
      <c r="C107" s="182"/>
      <c r="D107" s="183" t="s">
        <v>109</v>
      </c>
      <c r="E107" s="184"/>
      <c r="F107" s="184"/>
      <c r="G107" s="184"/>
      <c r="H107" s="184"/>
      <c r="I107" s="185"/>
      <c r="J107" s="186">
        <f>J229</f>
        <v>0</v>
      </c>
      <c r="K107" s="182"/>
      <c r="L107" s="187"/>
    </row>
    <row r="108" hidden="1" s="1" customFormat="1" ht="21.84" customHeight="1">
      <c r="B108" s="36"/>
      <c r="C108" s="37"/>
      <c r="D108" s="37"/>
      <c r="E108" s="37"/>
      <c r="F108" s="37"/>
      <c r="G108" s="37"/>
      <c r="H108" s="37"/>
      <c r="I108" s="137"/>
      <c r="J108" s="37"/>
      <c r="K108" s="37"/>
      <c r="L108" s="41"/>
    </row>
    <row r="109" hidden="1" s="1" customFormat="1" ht="6.96" customHeight="1">
      <c r="B109" s="59"/>
      <c r="C109" s="60"/>
      <c r="D109" s="60"/>
      <c r="E109" s="60"/>
      <c r="F109" s="60"/>
      <c r="G109" s="60"/>
      <c r="H109" s="60"/>
      <c r="I109" s="171"/>
      <c r="J109" s="60"/>
      <c r="K109" s="60"/>
      <c r="L109" s="41"/>
    </row>
    <row r="110" hidden="1"/>
    <row r="111" hidden="1"/>
    <row r="112" hidden="1"/>
    <row r="113" s="1" customFormat="1" ht="6.96" customHeight="1">
      <c r="B113" s="61"/>
      <c r="C113" s="62"/>
      <c r="D113" s="62"/>
      <c r="E113" s="62"/>
      <c r="F113" s="62"/>
      <c r="G113" s="62"/>
      <c r="H113" s="62"/>
      <c r="I113" s="174"/>
      <c r="J113" s="62"/>
      <c r="K113" s="62"/>
      <c r="L113" s="41"/>
    </row>
    <row r="114" s="1" customFormat="1" ht="24.96" customHeight="1">
      <c r="B114" s="36"/>
      <c r="C114" s="21" t="s">
        <v>110</v>
      </c>
      <c r="D114" s="37"/>
      <c r="E114" s="37"/>
      <c r="F114" s="37"/>
      <c r="G114" s="37"/>
      <c r="H114" s="37"/>
      <c r="I114" s="137"/>
      <c r="J114" s="37"/>
      <c r="K114" s="37"/>
      <c r="L114" s="41"/>
    </row>
    <row r="115" s="1" customFormat="1" ht="6.96" customHeight="1">
      <c r="B115" s="36"/>
      <c r="C115" s="37"/>
      <c r="D115" s="37"/>
      <c r="E115" s="37"/>
      <c r="F115" s="37"/>
      <c r="G115" s="37"/>
      <c r="H115" s="37"/>
      <c r="I115" s="137"/>
      <c r="J115" s="37"/>
      <c r="K115" s="37"/>
      <c r="L115" s="41"/>
    </row>
    <row r="116" s="1" customFormat="1" ht="12" customHeight="1">
      <c r="B116" s="36"/>
      <c r="C116" s="30" t="s">
        <v>16</v>
      </c>
      <c r="D116" s="37"/>
      <c r="E116" s="37"/>
      <c r="F116" s="37"/>
      <c r="G116" s="37"/>
      <c r="H116" s="37"/>
      <c r="I116" s="137"/>
      <c r="J116" s="37"/>
      <c r="K116" s="37"/>
      <c r="L116" s="41"/>
    </row>
    <row r="117" s="1" customFormat="1" ht="16.5" customHeight="1">
      <c r="B117" s="36"/>
      <c r="C117" s="37"/>
      <c r="D117" s="37"/>
      <c r="E117" s="175" t="str">
        <f>E7</f>
        <v>Oprava kanalizačních přípojek na ul. 17. listopadu č.p. 146,147-Frýdek-Místek</v>
      </c>
      <c r="F117" s="30"/>
      <c r="G117" s="30"/>
      <c r="H117" s="30"/>
      <c r="I117" s="137"/>
      <c r="J117" s="37"/>
      <c r="K117" s="37"/>
      <c r="L117" s="41"/>
    </row>
    <row r="118" s="1" customFormat="1" ht="12" customHeight="1">
      <c r="B118" s="36"/>
      <c r="C118" s="30" t="s">
        <v>92</v>
      </c>
      <c r="D118" s="37"/>
      <c r="E118" s="37"/>
      <c r="F118" s="37"/>
      <c r="G118" s="37"/>
      <c r="H118" s="37"/>
      <c r="I118" s="137"/>
      <c r="J118" s="37"/>
      <c r="K118" s="37"/>
      <c r="L118" s="41"/>
    </row>
    <row r="119" s="1" customFormat="1" ht="16.5" customHeight="1">
      <c r="B119" s="36"/>
      <c r="C119" s="37"/>
      <c r="D119" s="37"/>
      <c r="E119" s="69" t="str">
        <f>E9</f>
        <v>2 - Přípojka jednotné kanalizace pro č.p. 147</v>
      </c>
      <c r="F119" s="37"/>
      <c r="G119" s="37"/>
      <c r="H119" s="37"/>
      <c r="I119" s="137"/>
      <c r="J119" s="37"/>
      <c r="K119" s="37"/>
      <c r="L119" s="41"/>
    </row>
    <row r="120" s="1" customFormat="1" ht="6.96" customHeight="1">
      <c r="B120" s="36"/>
      <c r="C120" s="37"/>
      <c r="D120" s="37"/>
      <c r="E120" s="37"/>
      <c r="F120" s="37"/>
      <c r="G120" s="37"/>
      <c r="H120" s="37"/>
      <c r="I120" s="137"/>
      <c r="J120" s="37"/>
      <c r="K120" s="37"/>
      <c r="L120" s="41"/>
    </row>
    <row r="121" s="1" customFormat="1" ht="12" customHeight="1">
      <c r="B121" s="36"/>
      <c r="C121" s="30" t="s">
        <v>20</v>
      </c>
      <c r="D121" s="37"/>
      <c r="E121" s="37"/>
      <c r="F121" s="25" t="str">
        <f>F12</f>
        <v>Frýdek - Místek</v>
      </c>
      <c r="G121" s="37"/>
      <c r="H121" s="37"/>
      <c r="I121" s="140" t="s">
        <v>22</v>
      </c>
      <c r="J121" s="72" t="str">
        <f>IF(J12="","",J12)</f>
        <v>8. 7. 2019</v>
      </c>
      <c r="K121" s="37"/>
      <c r="L121" s="41"/>
    </row>
    <row r="122" s="1" customFormat="1" ht="6.96" customHeight="1">
      <c r="B122" s="36"/>
      <c r="C122" s="37"/>
      <c r="D122" s="37"/>
      <c r="E122" s="37"/>
      <c r="F122" s="37"/>
      <c r="G122" s="37"/>
      <c r="H122" s="37"/>
      <c r="I122" s="137"/>
      <c r="J122" s="37"/>
      <c r="K122" s="37"/>
      <c r="L122" s="41"/>
    </row>
    <row r="123" s="1" customFormat="1" ht="15.15" customHeight="1">
      <c r="B123" s="36"/>
      <c r="C123" s="30" t="s">
        <v>24</v>
      </c>
      <c r="D123" s="37"/>
      <c r="E123" s="37"/>
      <c r="F123" s="25" t="str">
        <f>E15</f>
        <v>Statutární město Frýdek - Místek</v>
      </c>
      <c r="G123" s="37"/>
      <c r="H123" s="37"/>
      <c r="I123" s="140" t="s">
        <v>30</v>
      </c>
      <c r="J123" s="34" t="str">
        <f>E21</f>
        <v>Ing. Miloslav Klich</v>
      </c>
      <c r="K123" s="37"/>
      <c r="L123" s="41"/>
    </row>
    <row r="124" s="1" customFormat="1" ht="15.15" customHeight="1">
      <c r="B124" s="36"/>
      <c r="C124" s="30" t="s">
        <v>28</v>
      </c>
      <c r="D124" s="37"/>
      <c r="E124" s="37"/>
      <c r="F124" s="25" t="str">
        <f>IF(E18="","",E18)</f>
        <v>Vyplň údaj</v>
      </c>
      <c r="G124" s="37"/>
      <c r="H124" s="37"/>
      <c r="I124" s="140" t="s">
        <v>33</v>
      </c>
      <c r="J124" s="34" t="str">
        <f>E24</f>
        <v>Johančíková</v>
      </c>
      <c r="K124" s="37"/>
      <c r="L124" s="41"/>
    </row>
    <row r="125" s="1" customFormat="1" ht="10.32" customHeight="1">
      <c r="B125" s="36"/>
      <c r="C125" s="37"/>
      <c r="D125" s="37"/>
      <c r="E125" s="37"/>
      <c r="F125" s="37"/>
      <c r="G125" s="37"/>
      <c r="H125" s="37"/>
      <c r="I125" s="137"/>
      <c r="J125" s="37"/>
      <c r="K125" s="37"/>
      <c r="L125" s="41"/>
    </row>
    <row r="126" s="9" customFormat="1" ht="29.28" customHeight="1">
      <c r="B126" s="188"/>
      <c r="C126" s="189" t="s">
        <v>111</v>
      </c>
      <c r="D126" s="190" t="s">
        <v>61</v>
      </c>
      <c r="E126" s="190" t="s">
        <v>57</v>
      </c>
      <c r="F126" s="190" t="s">
        <v>58</v>
      </c>
      <c r="G126" s="190" t="s">
        <v>112</v>
      </c>
      <c r="H126" s="190" t="s">
        <v>113</v>
      </c>
      <c r="I126" s="191" t="s">
        <v>114</v>
      </c>
      <c r="J126" s="192" t="s">
        <v>96</v>
      </c>
      <c r="K126" s="193" t="s">
        <v>115</v>
      </c>
      <c r="L126" s="194"/>
      <c r="M126" s="93" t="s">
        <v>1</v>
      </c>
      <c r="N126" s="94" t="s">
        <v>40</v>
      </c>
      <c r="O126" s="94" t="s">
        <v>116</v>
      </c>
      <c r="P126" s="94" t="s">
        <v>117</v>
      </c>
      <c r="Q126" s="94" t="s">
        <v>118</v>
      </c>
      <c r="R126" s="94" t="s">
        <v>119</v>
      </c>
      <c r="S126" s="94" t="s">
        <v>120</v>
      </c>
      <c r="T126" s="95" t="s">
        <v>121</v>
      </c>
    </row>
    <row r="127" s="1" customFormat="1" ht="22.8" customHeight="1">
      <c r="B127" s="36"/>
      <c r="C127" s="100" t="s">
        <v>122</v>
      </c>
      <c r="D127" s="37"/>
      <c r="E127" s="37"/>
      <c r="F127" s="37"/>
      <c r="G127" s="37"/>
      <c r="H127" s="37"/>
      <c r="I127" s="137"/>
      <c r="J127" s="195">
        <f>BK127</f>
        <v>0</v>
      </c>
      <c r="K127" s="37"/>
      <c r="L127" s="41"/>
      <c r="M127" s="96"/>
      <c r="N127" s="97"/>
      <c r="O127" s="97"/>
      <c r="P127" s="196">
        <f>P128+P173+P180+P183+P188+P197+P207+P213+P215+P217+P229</f>
        <v>0</v>
      </c>
      <c r="Q127" s="97"/>
      <c r="R127" s="196">
        <f>R128+R173+R180+R183+R188+R197+R207+R213+R215+R217+R229</f>
        <v>28.028021750000001</v>
      </c>
      <c r="S127" s="97"/>
      <c r="T127" s="197">
        <f>T128+T173+T180+T183+T188+T197+T207+T213+T215+T217+T229</f>
        <v>14.268000000000001</v>
      </c>
      <c r="AT127" s="15" t="s">
        <v>75</v>
      </c>
      <c r="AU127" s="15" t="s">
        <v>98</v>
      </c>
      <c r="BK127" s="198">
        <f>BK128+BK173+BK180+BK183+BK188+BK197+BK207+BK213+BK215+BK217+BK229</f>
        <v>0</v>
      </c>
    </row>
    <row r="128" s="10" customFormat="1" ht="25.92" customHeight="1">
      <c r="B128" s="199"/>
      <c r="C128" s="200"/>
      <c r="D128" s="201" t="s">
        <v>75</v>
      </c>
      <c r="E128" s="202" t="s">
        <v>81</v>
      </c>
      <c r="F128" s="202" t="s">
        <v>123</v>
      </c>
      <c r="G128" s="200"/>
      <c r="H128" s="200"/>
      <c r="I128" s="203"/>
      <c r="J128" s="204">
        <f>BK128</f>
        <v>0</v>
      </c>
      <c r="K128" s="200"/>
      <c r="L128" s="205"/>
      <c r="M128" s="206"/>
      <c r="N128" s="207"/>
      <c r="O128" s="207"/>
      <c r="P128" s="208">
        <f>SUM(P129:P172)</f>
        <v>0</v>
      </c>
      <c r="Q128" s="207"/>
      <c r="R128" s="208">
        <f>SUM(R129:R172)</f>
        <v>26.106347750000001</v>
      </c>
      <c r="S128" s="207"/>
      <c r="T128" s="209">
        <f>SUM(T129:T172)</f>
        <v>0</v>
      </c>
      <c r="AR128" s="210" t="s">
        <v>81</v>
      </c>
      <c r="AT128" s="211" t="s">
        <v>75</v>
      </c>
      <c r="AU128" s="211" t="s">
        <v>76</v>
      </c>
      <c r="AY128" s="210" t="s">
        <v>124</v>
      </c>
      <c r="BK128" s="212">
        <f>SUM(BK129:BK172)</f>
        <v>0</v>
      </c>
    </row>
    <row r="129" s="1" customFormat="1" ht="24" customHeight="1">
      <c r="B129" s="36"/>
      <c r="C129" s="213" t="s">
        <v>81</v>
      </c>
      <c r="D129" s="213" t="s">
        <v>125</v>
      </c>
      <c r="E129" s="214" t="s">
        <v>126</v>
      </c>
      <c r="F129" s="215" t="s">
        <v>127</v>
      </c>
      <c r="G129" s="216" t="s">
        <v>128</v>
      </c>
      <c r="H129" s="217">
        <v>2.0699999999999998</v>
      </c>
      <c r="I129" s="218"/>
      <c r="J129" s="219">
        <f>ROUND(I129*H129,2)</f>
        <v>0</v>
      </c>
      <c r="K129" s="215" t="s">
        <v>129</v>
      </c>
      <c r="L129" s="41"/>
      <c r="M129" s="220" t="s">
        <v>1</v>
      </c>
      <c r="N129" s="221" t="s">
        <v>41</v>
      </c>
      <c r="O129" s="84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AR129" s="224" t="s">
        <v>130</v>
      </c>
      <c r="AT129" s="224" t="s">
        <v>125</v>
      </c>
      <c r="AU129" s="224" t="s">
        <v>81</v>
      </c>
      <c r="AY129" s="15" t="s">
        <v>124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5" t="s">
        <v>81</v>
      </c>
      <c r="BK129" s="225">
        <f>ROUND(I129*H129,2)</f>
        <v>0</v>
      </c>
      <c r="BL129" s="15" t="s">
        <v>130</v>
      </c>
      <c r="BM129" s="224" t="s">
        <v>131</v>
      </c>
    </row>
    <row r="130" s="11" customFormat="1">
      <c r="B130" s="226"/>
      <c r="C130" s="227"/>
      <c r="D130" s="228" t="s">
        <v>132</v>
      </c>
      <c r="E130" s="229" t="s">
        <v>1</v>
      </c>
      <c r="F130" s="230" t="s">
        <v>403</v>
      </c>
      <c r="G130" s="227"/>
      <c r="H130" s="231">
        <v>2.0699999999999998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132</v>
      </c>
      <c r="AU130" s="237" t="s">
        <v>81</v>
      </c>
      <c r="AV130" s="11" t="s">
        <v>85</v>
      </c>
      <c r="AW130" s="11" t="s">
        <v>32</v>
      </c>
      <c r="AX130" s="11" t="s">
        <v>76</v>
      </c>
      <c r="AY130" s="237" t="s">
        <v>124</v>
      </c>
    </row>
    <row r="131" s="1" customFormat="1" ht="24" customHeight="1">
      <c r="B131" s="36"/>
      <c r="C131" s="213" t="s">
        <v>85</v>
      </c>
      <c r="D131" s="213" t="s">
        <v>125</v>
      </c>
      <c r="E131" s="214" t="s">
        <v>134</v>
      </c>
      <c r="F131" s="215" t="s">
        <v>135</v>
      </c>
      <c r="G131" s="216" t="s">
        <v>128</v>
      </c>
      <c r="H131" s="217">
        <v>14</v>
      </c>
      <c r="I131" s="218"/>
      <c r="J131" s="219">
        <f>ROUND(I131*H131,2)</f>
        <v>0</v>
      </c>
      <c r="K131" s="215" t="s">
        <v>129</v>
      </c>
      <c r="L131" s="41"/>
      <c r="M131" s="220" t="s">
        <v>1</v>
      </c>
      <c r="N131" s="221" t="s">
        <v>41</v>
      </c>
      <c r="O131" s="84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AR131" s="224" t="s">
        <v>130</v>
      </c>
      <c r="AT131" s="224" t="s">
        <v>125</v>
      </c>
      <c r="AU131" s="224" t="s">
        <v>81</v>
      </c>
      <c r="AY131" s="15" t="s">
        <v>124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5" t="s">
        <v>81</v>
      </c>
      <c r="BK131" s="225">
        <f>ROUND(I131*H131,2)</f>
        <v>0</v>
      </c>
      <c r="BL131" s="15" t="s">
        <v>130</v>
      </c>
      <c r="BM131" s="224" t="s">
        <v>136</v>
      </c>
    </row>
    <row r="132" s="1" customFormat="1" ht="16.5" customHeight="1">
      <c r="B132" s="36"/>
      <c r="C132" s="213" t="s">
        <v>88</v>
      </c>
      <c r="D132" s="213" t="s">
        <v>125</v>
      </c>
      <c r="E132" s="214" t="s">
        <v>137</v>
      </c>
      <c r="F132" s="215" t="s">
        <v>138</v>
      </c>
      <c r="G132" s="216" t="s">
        <v>139</v>
      </c>
      <c r="H132" s="217">
        <v>4.5</v>
      </c>
      <c r="I132" s="218"/>
      <c r="J132" s="219">
        <f>ROUND(I132*H132,2)</f>
        <v>0</v>
      </c>
      <c r="K132" s="215" t="s">
        <v>129</v>
      </c>
      <c r="L132" s="41"/>
      <c r="M132" s="220" t="s">
        <v>1</v>
      </c>
      <c r="N132" s="221" t="s">
        <v>41</v>
      </c>
      <c r="O132" s="84"/>
      <c r="P132" s="222">
        <f>O132*H132</f>
        <v>0</v>
      </c>
      <c r="Q132" s="222">
        <v>0.036900000000000002</v>
      </c>
      <c r="R132" s="222">
        <f>Q132*H132</f>
        <v>0.16605</v>
      </c>
      <c r="S132" s="222">
        <v>0</v>
      </c>
      <c r="T132" s="223">
        <f>S132*H132</f>
        <v>0</v>
      </c>
      <c r="AR132" s="224" t="s">
        <v>130</v>
      </c>
      <c r="AT132" s="224" t="s">
        <v>125</v>
      </c>
      <c r="AU132" s="224" t="s">
        <v>81</v>
      </c>
      <c r="AY132" s="15" t="s">
        <v>124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5" t="s">
        <v>81</v>
      </c>
      <c r="BK132" s="225">
        <f>ROUND(I132*H132,2)</f>
        <v>0</v>
      </c>
      <c r="BL132" s="15" t="s">
        <v>130</v>
      </c>
      <c r="BM132" s="224" t="s">
        <v>140</v>
      </c>
    </row>
    <row r="133" s="1" customFormat="1" ht="24" customHeight="1">
      <c r="B133" s="36"/>
      <c r="C133" s="213" t="s">
        <v>130</v>
      </c>
      <c r="D133" s="213" t="s">
        <v>125</v>
      </c>
      <c r="E133" s="214" t="s">
        <v>404</v>
      </c>
      <c r="F133" s="215" t="s">
        <v>405</v>
      </c>
      <c r="G133" s="216" t="s">
        <v>139</v>
      </c>
      <c r="H133" s="217">
        <v>1.5</v>
      </c>
      <c r="I133" s="218"/>
      <c r="J133" s="219">
        <f>ROUND(I133*H133,2)</f>
        <v>0</v>
      </c>
      <c r="K133" s="215" t="s">
        <v>129</v>
      </c>
      <c r="L133" s="41"/>
      <c r="M133" s="220" t="s">
        <v>1</v>
      </c>
      <c r="N133" s="221" t="s">
        <v>41</v>
      </c>
      <c r="O133" s="84"/>
      <c r="P133" s="222">
        <f>O133*H133</f>
        <v>0</v>
      </c>
      <c r="Q133" s="222">
        <v>0.036900000000000002</v>
      </c>
      <c r="R133" s="222">
        <f>Q133*H133</f>
        <v>0.055350000000000003</v>
      </c>
      <c r="S133" s="222">
        <v>0</v>
      </c>
      <c r="T133" s="223">
        <f>S133*H133</f>
        <v>0</v>
      </c>
      <c r="AR133" s="224" t="s">
        <v>130</v>
      </c>
      <c r="AT133" s="224" t="s">
        <v>125</v>
      </c>
      <c r="AU133" s="224" t="s">
        <v>81</v>
      </c>
      <c r="AY133" s="15" t="s">
        <v>124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5" t="s">
        <v>81</v>
      </c>
      <c r="BK133" s="225">
        <f>ROUND(I133*H133,2)</f>
        <v>0</v>
      </c>
      <c r="BL133" s="15" t="s">
        <v>130</v>
      </c>
      <c r="BM133" s="224" t="s">
        <v>406</v>
      </c>
    </row>
    <row r="134" s="1" customFormat="1" ht="24" customHeight="1">
      <c r="B134" s="36"/>
      <c r="C134" s="213" t="s">
        <v>145</v>
      </c>
      <c r="D134" s="213" t="s">
        <v>125</v>
      </c>
      <c r="E134" s="214" t="s">
        <v>141</v>
      </c>
      <c r="F134" s="215" t="s">
        <v>142</v>
      </c>
      <c r="G134" s="216" t="s">
        <v>128</v>
      </c>
      <c r="H134" s="217">
        <v>28.721</v>
      </c>
      <c r="I134" s="218"/>
      <c r="J134" s="219">
        <f>ROUND(I134*H134,2)</f>
        <v>0</v>
      </c>
      <c r="K134" s="215" t="s">
        <v>129</v>
      </c>
      <c r="L134" s="41"/>
      <c r="M134" s="220" t="s">
        <v>1</v>
      </c>
      <c r="N134" s="221" t="s">
        <v>41</v>
      </c>
      <c r="O134" s="84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AR134" s="224" t="s">
        <v>130</v>
      </c>
      <c r="AT134" s="224" t="s">
        <v>125</v>
      </c>
      <c r="AU134" s="224" t="s">
        <v>81</v>
      </c>
      <c r="AY134" s="15" t="s">
        <v>124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5" t="s">
        <v>81</v>
      </c>
      <c r="BK134" s="225">
        <f>ROUND(I134*H134,2)</f>
        <v>0</v>
      </c>
      <c r="BL134" s="15" t="s">
        <v>130</v>
      </c>
      <c r="BM134" s="224" t="s">
        <v>143</v>
      </c>
    </row>
    <row r="135" s="11" customFormat="1">
      <c r="B135" s="226"/>
      <c r="C135" s="227"/>
      <c r="D135" s="228" t="s">
        <v>132</v>
      </c>
      <c r="E135" s="229" t="s">
        <v>1</v>
      </c>
      <c r="F135" s="230" t="s">
        <v>407</v>
      </c>
      <c r="G135" s="227"/>
      <c r="H135" s="231">
        <v>28.721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132</v>
      </c>
      <c r="AU135" s="237" t="s">
        <v>81</v>
      </c>
      <c r="AV135" s="11" t="s">
        <v>85</v>
      </c>
      <c r="AW135" s="11" t="s">
        <v>32</v>
      </c>
      <c r="AX135" s="11" t="s">
        <v>76</v>
      </c>
      <c r="AY135" s="237" t="s">
        <v>124</v>
      </c>
    </row>
    <row r="136" s="1" customFormat="1" ht="24" customHeight="1">
      <c r="B136" s="36"/>
      <c r="C136" s="213" t="s">
        <v>149</v>
      </c>
      <c r="D136" s="213" t="s">
        <v>125</v>
      </c>
      <c r="E136" s="214" t="s">
        <v>146</v>
      </c>
      <c r="F136" s="215" t="s">
        <v>147</v>
      </c>
      <c r="G136" s="216" t="s">
        <v>128</v>
      </c>
      <c r="H136" s="217">
        <v>28.721</v>
      </c>
      <c r="I136" s="218"/>
      <c r="J136" s="219">
        <f>ROUND(I136*H136,2)</f>
        <v>0</v>
      </c>
      <c r="K136" s="215" t="s">
        <v>129</v>
      </c>
      <c r="L136" s="41"/>
      <c r="M136" s="220" t="s">
        <v>1</v>
      </c>
      <c r="N136" s="221" t="s">
        <v>41</v>
      </c>
      <c r="O136" s="84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AR136" s="224" t="s">
        <v>130</v>
      </c>
      <c r="AT136" s="224" t="s">
        <v>125</v>
      </c>
      <c r="AU136" s="224" t="s">
        <v>81</v>
      </c>
      <c r="AY136" s="15" t="s">
        <v>124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5" t="s">
        <v>81</v>
      </c>
      <c r="BK136" s="225">
        <f>ROUND(I136*H136,2)</f>
        <v>0</v>
      </c>
      <c r="BL136" s="15" t="s">
        <v>130</v>
      </c>
      <c r="BM136" s="224" t="s">
        <v>148</v>
      </c>
    </row>
    <row r="137" s="1" customFormat="1" ht="24" customHeight="1">
      <c r="B137" s="36"/>
      <c r="C137" s="213" t="s">
        <v>155</v>
      </c>
      <c r="D137" s="213" t="s">
        <v>125</v>
      </c>
      <c r="E137" s="214" t="s">
        <v>150</v>
      </c>
      <c r="F137" s="215" t="s">
        <v>151</v>
      </c>
      <c r="G137" s="216" t="s">
        <v>128</v>
      </c>
      <c r="H137" s="217">
        <v>40.816000000000002</v>
      </c>
      <c r="I137" s="218"/>
      <c r="J137" s="219">
        <f>ROUND(I137*H137,2)</f>
        <v>0</v>
      </c>
      <c r="K137" s="215" t="s">
        <v>129</v>
      </c>
      <c r="L137" s="41"/>
      <c r="M137" s="220" t="s">
        <v>1</v>
      </c>
      <c r="N137" s="221" t="s">
        <v>41</v>
      </c>
      <c r="O137" s="84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AR137" s="224" t="s">
        <v>130</v>
      </c>
      <c r="AT137" s="224" t="s">
        <v>125</v>
      </c>
      <c r="AU137" s="224" t="s">
        <v>81</v>
      </c>
      <c r="AY137" s="15" t="s">
        <v>124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5" t="s">
        <v>81</v>
      </c>
      <c r="BK137" s="225">
        <f>ROUND(I137*H137,2)</f>
        <v>0</v>
      </c>
      <c r="BL137" s="15" t="s">
        <v>130</v>
      </c>
      <c r="BM137" s="224" t="s">
        <v>152</v>
      </c>
    </row>
    <row r="138" s="11" customFormat="1">
      <c r="B138" s="226"/>
      <c r="C138" s="227"/>
      <c r="D138" s="228" t="s">
        <v>132</v>
      </c>
      <c r="E138" s="229" t="s">
        <v>1</v>
      </c>
      <c r="F138" s="230" t="s">
        <v>408</v>
      </c>
      <c r="G138" s="227"/>
      <c r="H138" s="231">
        <v>13.568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132</v>
      </c>
      <c r="AU138" s="237" t="s">
        <v>81</v>
      </c>
      <c r="AV138" s="11" t="s">
        <v>85</v>
      </c>
      <c r="AW138" s="11" t="s">
        <v>32</v>
      </c>
      <c r="AX138" s="11" t="s">
        <v>76</v>
      </c>
      <c r="AY138" s="237" t="s">
        <v>124</v>
      </c>
    </row>
    <row r="139" s="11" customFormat="1">
      <c r="B139" s="226"/>
      <c r="C139" s="227"/>
      <c r="D139" s="228" t="s">
        <v>132</v>
      </c>
      <c r="E139" s="229" t="s">
        <v>1</v>
      </c>
      <c r="F139" s="230" t="s">
        <v>409</v>
      </c>
      <c r="G139" s="227"/>
      <c r="H139" s="231">
        <v>27.248000000000001</v>
      </c>
      <c r="I139" s="232"/>
      <c r="J139" s="227"/>
      <c r="K139" s="227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132</v>
      </c>
      <c r="AU139" s="237" t="s">
        <v>81</v>
      </c>
      <c r="AV139" s="11" t="s">
        <v>85</v>
      </c>
      <c r="AW139" s="11" t="s">
        <v>32</v>
      </c>
      <c r="AX139" s="11" t="s">
        <v>76</v>
      </c>
      <c r="AY139" s="237" t="s">
        <v>124</v>
      </c>
    </row>
    <row r="140" s="1" customFormat="1" ht="24" customHeight="1">
      <c r="B140" s="36"/>
      <c r="C140" s="213" t="s">
        <v>159</v>
      </c>
      <c r="D140" s="213" t="s">
        <v>125</v>
      </c>
      <c r="E140" s="214" t="s">
        <v>156</v>
      </c>
      <c r="F140" s="215" t="s">
        <v>157</v>
      </c>
      <c r="G140" s="216" t="s">
        <v>128</v>
      </c>
      <c r="H140" s="217">
        <v>40.816000000000002</v>
      </c>
      <c r="I140" s="218"/>
      <c r="J140" s="219">
        <f>ROUND(I140*H140,2)</f>
        <v>0</v>
      </c>
      <c r="K140" s="215" t="s">
        <v>129</v>
      </c>
      <c r="L140" s="41"/>
      <c r="M140" s="220" t="s">
        <v>1</v>
      </c>
      <c r="N140" s="221" t="s">
        <v>41</v>
      </c>
      <c r="O140" s="84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AR140" s="224" t="s">
        <v>130</v>
      </c>
      <c r="AT140" s="224" t="s">
        <v>125</v>
      </c>
      <c r="AU140" s="224" t="s">
        <v>81</v>
      </c>
      <c r="AY140" s="15" t="s">
        <v>124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5" t="s">
        <v>81</v>
      </c>
      <c r="BK140" s="225">
        <f>ROUND(I140*H140,2)</f>
        <v>0</v>
      </c>
      <c r="BL140" s="15" t="s">
        <v>130</v>
      </c>
      <c r="BM140" s="224" t="s">
        <v>158</v>
      </c>
    </row>
    <row r="141" s="1" customFormat="1" ht="16.5" customHeight="1">
      <c r="B141" s="36"/>
      <c r="C141" s="213" t="s">
        <v>166</v>
      </c>
      <c r="D141" s="213" t="s">
        <v>125</v>
      </c>
      <c r="E141" s="214" t="s">
        <v>160</v>
      </c>
      <c r="F141" s="215" t="s">
        <v>161</v>
      </c>
      <c r="G141" s="216" t="s">
        <v>162</v>
      </c>
      <c r="H141" s="217">
        <v>93.974999999999994</v>
      </c>
      <c r="I141" s="218"/>
      <c r="J141" s="219">
        <f>ROUND(I141*H141,2)</f>
        <v>0</v>
      </c>
      <c r="K141" s="215" t="s">
        <v>129</v>
      </c>
      <c r="L141" s="41"/>
      <c r="M141" s="220" t="s">
        <v>1</v>
      </c>
      <c r="N141" s="221" t="s">
        <v>41</v>
      </c>
      <c r="O141" s="84"/>
      <c r="P141" s="222">
        <f>O141*H141</f>
        <v>0</v>
      </c>
      <c r="Q141" s="222">
        <v>0.00084999999999999995</v>
      </c>
      <c r="R141" s="222">
        <f>Q141*H141</f>
        <v>0.079878749999999984</v>
      </c>
      <c r="S141" s="222">
        <v>0</v>
      </c>
      <c r="T141" s="223">
        <f>S141*H141</f>
        <v>0</v>
      </c>
      <c r="AR141" s="224" t="s">
        <v>130</v>
      </c>
      <c r="AT141" s="224" t="s">
        <v>125</v>
      </c>
      <c r="AU141" s="224" t="s">
        <v>81</v>
      </c>
      <c r="AY141" s="15" t="s">
        <v>124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5" t="s">
        <v>81</v>
      </c>
      <c r="BK141" s="225">
        <f>ROUND(I141*H141,2)</f>
        <v>0</v>
      </c>
      <c r="BL141" s="15" t="s">
        <v>130</v>
      </c>
      <c r="BM141" s="224" t="s">
        <v>163</v>
      </c>
    </row>
    <row r="142" s="11" customFormat="1">
      <c r="B142" s="226"/>
      <c r="C142" s="227"/>
      <c r="D142" s="228" t="s">
        <v>132</v>
      </c>
      <c r="E142" s="229" t="s">
        <v>1</v>
      </c>
      <c r="F142" s="230" t="s">
        <v>410</v>
      </c>
      <c r="G142" s="227"/>
      <c r="H142" s="231">
        <v>63.825000000000003</v>
      </c>
      <c r="I142" s="232"/>
      <c r="J142" s="227"/>
      <c r="K142" s="227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132</v>
      </c>
      <c r="AU142" s="237" t="s">
        <v>81</v>
      </c>
      <c r="AV142" s="11" t="s">
        <v>85</v>
      </c>
      <c r="AW142" s="11" t="s">
        <v>32</v>
      </c>
      <c r="AX142" s="11" t="s">
        <v>76</v>
      </c>
      <c r="AY142" s="237" t="s">
        <v>124</v>
      </c>
    </row>
    <row r="143" s="11" customFormat="1">
      <c r="B143" s="226"/>
      <c r="C143" s="227"/>
      <c r="D143" s="228" t="s">
        <v>132</v>
      </c>
      <c r="E143" s="229" t="s">
        <v>1</v>
      </c>
      <c r="F143" s="230" t="s">
        <v>411</v>
      </c>
      <c r="G143" s="227"/>
      <c r="H143" s="231">
        <v>30.149999999999999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132</v>
      </c>
      <c r="AU143" s="237" t="s">
        <v>81</v>
      </c>
      <c r="AV143" s="11" t="s">
        <v>85</v>
      </c>
      <c r="AW143" s="11" t="s">
        <v>32</v>
      </c>
      <c r="AX143" s="11" t="s">
        <v>76</v>
      </c>
      <c r="AY143" s="237" t="s">
        <v>124</v>
      </c>
    </row>
    <row r="144" s="1" customFormat="1" ht="24" customHeight="1">
      <c r="B144" s="36"/>
      <c r="C144" s="213" t="s">
        <v>170</v>
      </c>
      <c r="D144" s="213" t="s">
        <v>125</v>
      </c>
      <c r="E144" s="214" t="s">
        <v>167</v>
      </c>
      <c r="F144" s="215" t="s">
        <v>168</v>
      </c>
      <c r="G144" s="216" t="s">
        <v>162</v>
      </c>
      <c r="H144" s="217">
        <v>93.974999999999994</v>
      </c>
      <c r="I144" s="218"/>
      <c r="J144" s="219">
        <f>ROUND(I144*H144,2)</f>
        <v>0</v>
      </c>
      <c r="K144" s="215" t="s">
        <v>129</v>
      </c>
      <c r="L144" s="41"/>
      <c r="M144" s="220" t="s">
        <v>1</v>
      </c>
      <c r="N144" s="221" t="s">
        <v>41</v>
      </c>
      <c r="O144" s="84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AR144" s="224" t="s">
        <v>130</v>
      </c>
      <c r="AT144" s="224" t="s">
        <v>125</v>
      </c>
      <c r="AU144" s="224" t="s">
        <v>81</v>
      </c>
      <c r="AY144" s="15" t="s">
        <v>124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5" t="s">
        <v>81</v>
      </c>
      <c r="BK144" s="225">
        <f>ROUND(I144*H144,2)</f>
        <v>0</v>
      </c>
      <c r="BL144" s="15" t="s">
        <v>130</v>
      </c>
      <c r="BM144" s="224" t="s">
        <v>169</v>
      </c>
    </row>
    <row r="145" s="1" customFormat="1" ht="24" customHeight="1">
      <c r="B145" s="36"/>
      <c r="C145" s="213" t="s">
        <v>175</v>
      </c>
      <c r="D145" s="213" t="s">
        <v>125</v>
      </c>
      <c r="E145" s="214" t="s">
        <v>171</v>
      </c>
      <c r="F145" s="215" t="s">
        <v>172</v>
      </c>
      <c r="G145" s="216" t="s">
        <v>162</v>
      </c>
      <c r="H145" s="217">
        <v>60.549999999999997</v>
      </c>
      <c r="I145" s="218"/>
      <c r="J145" s="219">
        <f>ROUND(I145*H145,2)</f>
        <v>0</v>
      </c>
      <c r="K145" s="215" t="s">
        <v>129</v>
      </c>
      <c r="L145" s="41"/>
      <c r="M145" s="220" t="s">
        <v>1</v>
      </c>
      <c r="N145" s="221" t="s">
        <v>41</v>
      </c>
      <c r="O145" s="84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AR145" s="224" t="s">
        <v>130</v>
      </c>
      <c r="AT145" s="224" t="s">
        <v>125</v>
      </c>
      <c r="AU145" s="224" t="s">
        <v>81</v>
      </c>
      <c r="AY145" s="15" t="s">
        <v>124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5" t="s">
        <v>81</v>
      </c>
      <c r="BK145" s="225">
        <f>ROUND(I145*H145,2)</f>
        <v>0</v>
      </c>
      <c r="BL145" s="15" t="s">
        <v>130</v>
      </c>
      <c r="BM145" s="224" t="s">
        <v>173</v>
      </c>
    </row>
    <row r="146" s="11" customFormat="1">
      <c r="B146" s="226"/>
      <c r="C146" s="227"/>
      <c r="D146" s="228" t="s">
        <v>132</v>
      </c>
      <c r="E146" s="229" t="s">
        <v>1</v>
      </c>
      <c r="F146" s="230" t="s">
        <v>412</v>
      </c>
      <c r="G146" s="227"/>
      <c r="H146" s="231">
        <v>60.549999999999997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132</v>
      </c>
      <c r="AU146" s="237" t="s">
        <v>81</v>
      </c>
      <c r="AV146" s="11" t="s">
        <v>85</v>
      </c>
      <c r="AW146" s="11" t="s">
        <v>32</v>
      </c>
      <c r="AX146" s="11" t="s">
        <v>76</v>
      </c>
      <c r="AY146" s="237" t="s">
        <v>124</v>
      </c>
    </row>
    <row r="147" s="1" customFormat="1" ht="16.5" customHeight="1">
      <c r="B147" s="36"/>
      <c r="C147" s="213" t="s">
        <v>179</v>
      </c>
      <c r="D147" s="213" t="s">
        <v>125</v>
      </c>
      <c r="E147" s="214" t="s">
        <v>176</v>
      </c>
      <c r="F147" s="215" t="s">
        <v>177</v>
      </c>
      <c r="G147" s="216" t="s">
        <v>162</v>
      </c>
      <c r="H147" s="217">
        <v>60.549999999999997</v>
      </c>
      <c r="I147" s="218"/>
      <c r="J147" s="219">
        <f>ROUND(I147*H147,2)</f>
        <v>0</v>
      </c>
      <c r="K147" s="215" t="s">
        <v>129</v>
      </c>
      <c r="L147" s="41"/>
      <c r="M147" s="220" t="s">
        <v>1</v>
      </c>
      <c r="N147" s="221" t="s">
        <v>41</v>
      </c>
      <c r="O147" s="84"/>
      <c r="P147" s="222">
        <f>O147*H147</f>
        <v>0</v>
      </c>
      <c r="Q147" s="222">
        <v>0.00084000000000000003</v>
      </c>
      <c r="R147" s="222">
        <f>Q147*H147</f>
        <v>0.050861999999999997</v>
      </c>
      <c r="S147" s="222">
        <v>0</v>
      </c>
      <c r="T147" s="223">
        <f>S147*H147</f>
        <v>0</v>
      </c>
      <c r="AR147" s="224" t="s">
        <v>130</v>
      </c>
      <c r="AT147" s="224" t="s">
        <v>125</v>
      </c>
      <c r="AU147" s="224" t="s">
        <v>81</v>
      </c>
      <c r="AY147" s="15" t="s">
        <v>124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5" t="s">
        <v>81</v>
      </c>
      <c r="BK147" s="225">
        <f>ROUND(I147*H147,2)</f>
        <v>0</v>
      </c>
      <c r="BL147" s="15" t="s">
        <v>130</v>
      </c>
      <c r="BM147" s="224" t="s">
        <v>178</v>
      </c>
    </row>
    <row r="148" s="1" customFormat="1" ht="24" customHeight="1">
      <c r="B148" s="36"/>
      <c r="C148" s="213" t="s">
        <v>188</v>
      </c>
      <c r="D148" s="213" t="s">
        <v>125</v>
      </c>
      <c r="E148" s="214" t="s">
        <v>206</v>
      </c>
      <c r="F148" s="215" t="s">
        <v>207</v>
      </c>
      <c r="G148" s="216" t="s">
        <v>128</v>
      </c>
      <c r="H148" s="217">
        <v>27.248000000000001</v>
      </c>
      <c r="I148" s="218"/>
      <c r="J148" s="219">
        <f>ROUND(I148*H148,2)</f>
        <v>0</v>
      </c>
      <c r="K148" s="215" t="s">
        <v>129</v>
      </c>
      <c r="L148" s="41"/>
      <c r="M148" s="220" t="s">
        <v>1</v>
      </c>
      <c r="N148" s="221" t="s">
        <v>41</v>
      </c>
      <c r="O148" s="84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AR148" s="224" t="s">
        <v>130</v>
      </c>
      <c r="AT148" s="224" t="s">
        <v>125</v>
      </c>
      <c r="AU148" s="224" t="s">
        <v>81</v>
      </c>
      <c r="AY148" s="15" t="s">
        <v>124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5" t="s">
        <v>81</v>
      </c>
      <c r="BK148" s="225">
        <f>ROUND(I148*H148,2)</f>
        <v>0</v>
      </c>
      <c r="BL148" s="15" t="s">
        <v>130</v>
      </c>
      <c r="BM148" s="224" t="s">
        <v>413</v>
      </c>
    </row>
    <row r="149" s="1" customFormat="1" ht="24" customHeight="1">
      <c r="B149" s="36"/>
      <c r="C149" s="213" t="s">
        <v>195</v>
      </c>
      <c r="D149" s="213" t="s">
        <v>125</v>
      </c>
      <c r="E149" s="214" t="s">
        <v>414</v>
      </c>
      <c r="F149" s="215" t="s">
        <v>415</v>
      </c>
      <c r="G149" s="216" t="s">
        <v>128</v>
      </c>
      <c r="H149" s="217">
        <v>42.289000000000001</v>
      </c>
      <c r="I149" s="218"/>
      <c r="J149" s="219">
        <f>ROUND(I149*H149,2)</f>
        <v>0</v>
      </c>
      <c r="K149" s="215" t="s">
        <v>129</v>
      </c>
      <c r="L149" s="41"/>
      <c r="M149" s="220" t="s">
        <v>1</v>
      </c>
      <c r="N149" s="221" t="s">
        <v>41</v>
      </c>
      <c r="O149" s="84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AR149" s="224" t="s">
        <v>130</v>
      </c>
      <c r="AT149" s="224" t="s">
        <v>125</v>
      </c>
      <c r="AU149" s="224" t="s">
        <v>81</v>
      </c>
      <c r="AY149" s="15" t="s">
        <v>124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5" t="s">
        <v>81</v>
      </c>
      <c r="BK149" s="225">
        <f>ROUND(I149*H149,2)</f>
        <v>0</v>
      </c>
      <c r="BL149" s="15" t="s">
        <v>130</v>
      </c>
      <c r="BM149" s="224" t="s">
        <v>416</v>
      </c>
    </row>
    <row r="150" s="1" customFormat="1" ht="24" customHeight="1">
      <c r="B150" s="36"/>
      <c r="C150" s="213" t="s">
        <v>8</v>
      </c>
      <c r="D150" s="213" t="s">
        <v>125</v>
      </c>
      <c r="E150" s="214" t="s">
        <v>180</v>
      </c>
      <c r="F150" s="215" t="s">
        <v>181</v>
      </c>
      <c r="G150" s="216" t="s">
        <v>128</v>
      </c>
      <c r="H150" s="217">
        <v>51.177</v>
      </c>
      <c r="I150" s="218"/>
      <c r="J150" s="219">
        <f>ROUND(I150*H150,2)</f>
        <v>0</v>
      </c>
      <c r="K150" s="215" t="s">
        <v>129</v>
      </c>
      <c r="L150" s="41"/>
      <c r="M150" s="220" t="s">
        <v>1</v>
      </c>
      <c r="N150" s="221" t="s">
        <v>41</v>
      </c>
      <c r="O150" s="84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AR150" s="224" t="s">
        <v>130</v>
      </c>
      <c r="AT150" s="224" t="s">
        <v>125</v>
      </c>
      <c r="AU150" s="224" t="s">
        <v>81</v>
      </c>
      <c r="AY150" s="15" t="s">
        <v>124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5" t="s">
        <v>81</v>
      </c>
      <c r="BK150" s="225">
        <f>ROUND(I150*H150,2)</f>
        <v>0</v>
      </c>
      <c r="BL150" s="15" t="s">
        <v>130</v>
      </c>
      <c r="BM150" s="224" t="s">
        <v>182</v>
      </c>
    </row>
    <row r="151" s="12" customFormat="1">
      <c r="B151" s="238"/>
      <c r="C151" s="239"/>
      <c r="D151" s="228" t="s">
        <v>132</v>
      </c>
      <c r="E151" s="240" t="s">
        <v>1</v>
      </c>
      <c r="F151" s="241" t="s">
        <v>183</v>
      </c>
      <c r="G151" s="239"/>
      <c r="H151" s="240" t="s">
        <v>1</v>
      </c>
      <c r="I151" s="242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132</v>
      </c>
      <c r="AU151" s="247" t="s">
        <v>81</v>
      </c>
      <c r="AV151" s="12" t="s">
        <v>81</v>
      </c>
      <c r="AW151" s="12" t="s">
        <v>32</v>
      </c>
      <c r="AX151" s="12" t="s">
        <v>76</v>
      </c>
      <c r="AY151" s="247" t="s">
        <v>124</v>
      </c>
    </row>
    <row r="152" s="11" customFormat="1">
      <c r="B152" s="226"/>
      <c r="C152" s="227"/>
      <c r="D152" s="228" t="s">
        <v>132</v>
      </c>
      <c r="E152" s="229" t="s">
        <v>1</v>
      </c>
      <c r="F152" s="230" t="s">
        <v>417</v>
      </c>
      <c r="G152" s="227"/>
      <c r="H152" s="231">
        <v>22.510999999999999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132</v>
      </c>
      <c r="AU152" s="237" t="s">
        <v>81</v>
      </c>
      <c r="AV152" s="11" t="s">
        <v>85</v>
      </c>
      <c r="AW152" s="11" t="s">
        <v>32</v>
      </c>
      <c r="AX152" s="11" t="s">
        <v>76</v>
      </c>
      <c r="AY152" s="237" t="s">
        <v>124</v>
      </c>
    </row>
    <row r="153" s="12" customFormat="1">
      <c r="B153" s="238"/>
      <c r="C153" s="239"/>
      <c r="D153" s="228" t="s">
        <v>132</v>
      </c>
      <c r="E153" s="240" t="s">
        <v>1</v>
      </c>
      <c r="F153" s="241" t="s">
        <v>185</v>
      </c>
      <c r="G153" s="239"/>
      <c r="H153" s="240" t="s">
        <v>1</v>
      </c>
      <c r="I153" s="242"/>
      <c r="J153" s="239"/>
      <c r="K153" s="239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132</v>
      </c>
      <c r="AU153" s="247" t="s">
        <v>81</v>
      </c>
      <c r="AV153" s="12" t="s">
        <v>81</v>
      </c>
      <c r="AW153" s="12" t="s">
        <v>32</v>
      </c>
      <c r="AX153" s="12" t="s">
        <v>76</v>
      </c>
      <c r="AY153" s="247" t="s">
        <v>124</v>
      </c>
    </row>
    <row r="154" s="11" customFormat="1">
      <c r="B154" s="226"/>
      <c r="C154" s="227"/>
      <c r="D154" s="228" t="s">
        <v>132</v>
      </c>
      <c r="E154" s="229" t="s">
        <v>1</v>
      </c>
      <c r="F154" s="230" t="s">
        <v>418</v>
      </c>
      <c r="G154" s="227"/>
      <c r="H154" s="231">
        <v>10.868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132</v>
      </c>
      <c r="AU154" s="237" t="s">
        <v>81</v>
      </c>
      <c r="AV154" s="11" t="s">
        <v>85</v>
      </c>
      <c r="AW154" s="11" t="s">
        <v>32</v>
      </c>
      <c r="AX154" s="11" t="s">
        <v>76</v>
      </c>
      <c r="AY154" s="237" t="s">
        <v>124</v>
      </c>
    </row>
    <row r="155" s="11" customFormat="1">
      <c r="B155" s="226"/>
      <c r="C155" s="227"/>
      <c r="D155" s="228" t="s">
        <v>132</v>
      </c>
      <c r="E155" s="229" t="s">
        <v>1</v>
      </c>
      <c r="F155" s="230" t="s">
        <v>419</v>
      </c>
      <c r="G155" s="227"/>
      <c r="H155" s="231">
        <v>17.797999999999998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132</v>
      </c>
      <c r="AU155" s="237" t="s">
        <v>81</v>
      </c>
      <c r="AV155" s="11" t="s">
        <v>85</v>
      </c>
      <c r="AW155" s="11" t="s">
        <v>32</v>
      </c>
      <c r="AX155" s="11" t="s">
        <v>76</v>
      </c>
      <c r="AY155" s="237" t="s">
        <v>124</v>
      </c>
    </row>
    <row r="156" s="1" customFormat="1" ht="16.5" customHeight="1">
      <c r="B156" s="36"/>
      <c r="C156" s="248" t="s">
        <v>205</v>
      </c>
      <c r="D156" s="248" t="s">
        <v>189</v>
      </c>
      <c r="E156" s="249" t="s">
        <v>190</v>
      </c>
      <c r="F156" s="250" t="s">
        <v>191</v>
      </c>
      <c r="G156" s="251" t="s">
        <v>192</v>
      </c>
      <c r="H156" s="252">
        <v>54.752000000000002</v>
      </c>
      <c r="I156" s="253"/>
      <c r="J156" s="254">
        <f>ROUND(I156*H156,2)</f>
        <v>0</v>
      </c>
      <c r="K156" s="250" t="s">
        <v>129</v>
      </c>
      <c r="L156" s="255"/>
      <c r="M156" s="256" t="s">
        <v>1</v>
      </c>
      <c r="N156" s="257" t="s">
        <v>41</v>
      </c>
      <c r="O156" s="84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AR156" s="224" t="s">
        <v>159</v>
      </c>
      <c r="AT156" s="224" t="s">
        <v>189</v>
      </c>
      <c r="AU156" s="224" t="s">
        <v>81</v>
      </c>
      <c r="AY156" s="15" t="s">
        <v>124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5" t="s">
        <v>81</v>
      </c>
      <c r="BK156" s="225">
        <f>ROUND(I156*H156,2)</f>
        <v>0</v>
      </c>
      <c r="BL156" s="15" t="s">
        <v>130</v>
      </c>
      <c r="BM156" s="224" t="s">
        <v>193</v>
      </c>
    </row>
    <row r="157" s="11" customFormat="1">
      <c r="B157" s="226"/>
      <c r="C157" s="227"/>
      <c r="D157" s="228" t="s">
        <v>132</v>
      </c>
      <c r="E157" s="227"/>
      <c r="F157" s="230" t="s">
        <v>420</v>
      </c>
      <c r="G157" s="227"/>
      <c r="H157" s="231">
        <v>54.752000000000002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AT157" s="237" t="s">
        <v>132</v>
      </c>
      <c r="AU157" s="237" t="s">
        <v>81</v>
      </c>
      <c r="AV157" s="11" t="s">
        <v>85</v>
      </c>
      <c r="AW157" s="11" t="s">
        <v>4</v>
      </c>
      <c r="AX157" s="11" t="s">
        <v>81</v>
      </c>
      <c r="AY157" s="237" t="s">
        <v>124</v>
      </c>
    </row>
    <row r="158" s="1" customFormat="1" ht="24" customHeight="1">
      <c r="B158" s="36"/>
      <c r="C158" s="213" t="s">
        <v>209</v>
      </c>
      <c r="D158" s="213" t="s">
        <v>125</v>
      </c>
      <c r="E158" s="214" t="s">
        <v>196</v>
      </c>
      <c r="F158" s="215" t="s">
        <v>197</v>
      </c>
      <c r="G158" s="216" t="s">
        <v>128</v>
      </c>
      <c r="H158" s="217">
        <v>12.877000000000001</v>
      </c>
      <c r="I158" s="218"/>
      <c r="J158" s="219">
        <f>ROUND(I158*H158,2)</f>
        <v>0</v>
      </c>
      <c r="K158" s="215" t="s">
        <v>129</v>
      </c>
      <c r="L158" s="41"/>
      <c r="M158" s="220" t="s">
        <v>1</v>
      </c>
      <c r="N158" s="221" t="s">
        <v>41</v>
      </c>
      <c r="O158" s="84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AR158" s="224" t="s">
        <v>130</v>
      </c>
      <c r="AT158" s="224" t="s">
        <v>125</v>
      </c>
      <c r="AU158" s="224" t="s">
        <v>81</v>
      </c>
      <c r="AY158" s="15" t="s">
        <v>124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5" t="s">
        <v>81</v>
      </c>
      <c r="BK158" s="225">
        <f>ROUND(I158*H158,2)</f>
        <v>0</v>
      </c>
      <c r="BL158" s="15" t="s">
        <v>130</v>
      </c>
      <c r="BM158" s="224" t="s">
        <v>198</v>
      </c>
    </row>
    <row r="159" s="11" customFormat="1">
      <c r="B159" s="226"/>
      <c r="C159" s="227"/>
      <c r="D159" s="228" t="s">
        <v>132</v>
      </c>
      <c r="E159" s="229" t="s">
        <v>1</v>
      </c>
      <c r="F159" s="230" t="s">
        <v>199</v>
      </c>
      <c r="G159" s="227"/>
      <c r="H159" s="231">
        <v>13.949999999999999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132</v>
      </c>
      <c r="AU159" s="237" t="s">
        <v>81</v>
      </c>
      <c r="AV159" s="11" t="s">
        <v>85</v>
      </c>
      <c r="AW159" s="11" t="s">
        <v>32</v>
      </c>
      <c r="AX159" s="11" t="s">
        <v>76</v>
      </c>
      <c r="AY159" s="237" t="s">
        <v>124</v>
      </c>
    </row>
    <row r="160" s="11" customFormat="1">
      <c r="B160" s="226"/>
      <c r="C160" s="227"/>
      <c r="D160" s="228" t="s">
        <v>132</v>
      </c>
      <c r="E160" s="229" t="s">
        <v>1</v>
      </c>
      <c r="F160" s="230" t="s">
        <v>200</v>
      </c>
      <c r="G160" s="227"/>
      <c r="H160" s="231">
        <v>-1.073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132</v>
      </c>
      <c r="AU160" s="237" t="s">
        <v>81</v>
      </c>
      <c r="AV160" s="11" t="s">
        <v>85</v>
      </c>
      <c r="AW160" s="11" t="s">
        <v>32</v>
      </c>
      <c r="AX160" s="11" t="s">
        <v>76</v>
      </c>
      <c r="AY160" s="237" t="s">
        <v>124</v>
      </c>
    </row>
    <row r="161" s="1" customFormat="1" ht="16.5" customHeight="1">
      <c r="B161" s="36"/>
      <c r="C161" s="248" t="s">
        <v>214</v>
      </c>
      <c r="D161" s="248" t="s">
        <v>189</v>
      </c>
      <c r="E161" s="249" t="s">
        <v>201</v>
      </c>
      <c r="F161" s="250" t="s">
        <v>202</v>
      </c>
      <c r="G161" s="251" t="s">
        <v>192</v>
      </c>
      <c r="H161" s="252">
        <v>25.754000000000001</v>
      </c>
      <c r="I161" s="253"/>
      <c r="J161" s="254">
        <f>ROUND(I161*H161,2)</f>
        <v>0</v>
      </c>
      <c r="K161" s="250" t="s">
        <v>129</v>
      </c>
      <c r="L161" s="255"/>
      <c r="M161" s="256" t="s">
        <v>1</v>
      </c>
      <c r="N161" s="257" t="s">
        <v>41</v>
      </c>
      <c r="O161" s="84"/>
      <c r="P161" s="222">
        <f>O161*H161</f>
        <v>0</v>
      </c>
      <c r="Q161" s="222">
        <v>1</v>
      </c>
      <c r="R161" s="222">
        <f>Q161*H161</f>
        <v>25.754000000000001</v>
      </c>
      <c r="S161" s="222">
        <v>0</v>
      </c>
      <c r="T161" s="223">
        <f>S161*H161</f>
        <v>0</v>
      </c>
      <c r="AR161" s="224" t="s">
        <v>159</v>
      </c>
      <c r="AT161" s="224" t="s">
        <v>189</v>
      </c>
      <c r="AU161" s="224" t="s">
        <v>81</v>
      </c>
      <c r="AY161" s="15" t="s">
        <v>124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5" t="s">
        <v>81</v>
      </c>
      <c r="BK161" s="225">
        <f>ROUND(I161*H161,2)</f>
        <v>0</v>
      </c>
      <c r="BL161" s="15" t="s">
        <v>130</v>
      </c>
      <c r="BM161" s="224" t="s">
        <v>203</v>
      </c>
    </row>
    <row r="162" s="11" customFormat="1">
      <c r="B162" s="226"/>
      <c r="C162" s="227"/>
      <c r="D162" s="228" t="s">
        <v>132</v>
      </c>
      <c r="E162" s="227"/>
      <c r="F162" s="230" t="s">
        <v>204</v>
      </c>
      <c r="G162" s="227"/>
      <c r="H162" s="231">
        <v>25.754000000000001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132</v>
      </c>
      <c r="AU162" s="237" t="s">
        <v>81</v>
      </c>
      <c r="AV162" s="11" t="s">
        <v>85</v>
      </c>
      <c r="AW162" s="11" t="s">
        <v>4</v>
      </c>
      <c r="AX162" s="11" t="s">
        <v>81</v>
      </c>
      <c r="AY162" s="237" t="s">
        <v>124</v>
      </c>
    </row>
    <row r="163" s="1" customFormat="1" ht="24" customHeight="1">
      <c r="B163" s="36"/>
      <c r="C163" s="213" t="s">
        <v>218</v>
      </c>
      <c r="D163" s="213" t="s">
        <v>125</v>
      </c>
      <c r="E163" s="214" t="s">
        <v>210</v>
      </c>
      <c r="F163" s="215" t="s">
        <v>211</v>
      </c>
      <c r="G163" s="216" t="s">
        <v>128</v>
      </c>
      <c r="H163" s="217">
        <v>33.966999999999999</v>
      </c>
      <c r="I163" s="218"/>
      <c r="J163" s="219">
        <f>ROUND(I163*H163,2)</f>
        <v>0</v>
      </c>
      <c r="K163" s="215" t="s">
        <v>129</v>
      </c>
      <c r="L163" s="41"/>
      <c r="M163" s="220" t="s">
        <v>1</v>
      </c>
      <c r="N163" s="221" t="s">
        <v>41</v>
      </c>
      <c r="O163" s="84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AR163" s="224" t="s">
        <v>130</v>
      </c>
      <c r="AT163" s="224" t="s">
        <v>125</v>
      </c>
      <c r="AU163" s="224" t="s">
        <v>81</v>
      </c>
      <c r="AY163" s="15" t="s">
        <v>124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5" t="s">
        <v>81</v>
      </c>
      <c r="BK163" s="225">
        <f>ROUND(I163*H163,2)</f>
        <v>0</v>
      </c>
      <c r="BL163" s="15" t="s">
        <v>130</v>
      </c>
      <c r="BM163" s="224" t="s">
        <v>212</v>
      </c>
    </row>
    <row r="164" s="11" customFormat="1">
      <c r="B164" s="226"/>
      <c r="C164" s="227"/>
      <c r="D164" s="228" t="s">
        <v>132</v>
      </c>
      <c r="E164" s="229" t="s">
        <v>1</v>
      </c>
      <c r="F164" s="230" t="s">
        <v>421</v>
      </c>
      <c r="G164" s="227"/>
      <c r="H164" s="231">
        <v>33.966999999999999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132</v>
      </c>
      <c r="AU164" s="237" t="s">
        <v>81</v>
      </c>
      <c r="AV164" s="11" t="s">
        <v>85</v>
      </c>
      <c r="AW164" s="11" t="s">
        <v>32</v>
      </c>
      <c r="AX164" s="11" t="s">
        <v>76</v>
      </c>
      <c r="AY164" s="237" t="s">
        <v>124</v>
      </c>
    </row>
    <row r="165" s="1" customFormat="1" ht="16.5" customHeight="1">
      <c r="B165" s="36"/>
      <c r="C165" s="213" t="s">
        <v>223</v>
      </c>
      <c r="D165" s="213" t="s">
        <v>125</v>
      </c>
      <c r="E165" s="214" t="s">
        <v>215</v>
      </c>
      <c r="F165" s="215" t="s">
        <v>216</v>
      </c>
      <c r="G165" s="216" t="s">
        <v>128</v>
      </c>
      <c r="H165" s="217">
        <v>33.966999999999999</v>
      </c>
      <c r="I165" s="218"/>
      <c r="J165" s="219">
        <f>ROUND(I165*H165,2)</f>
        <v>0</v>
      </c>
      <c r="K165" s="215" t="s">
        <v>129</v>
      </c>
      <c r="L165" s="41"/>
      <c r="M165" s="220" t="s">
        <v>1</v>
      </c>
      <c r="N165" s="221" t="s">
        <v>41</v>
      </c>
      <c r="O165" s="84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AR165" s="224" t="s">
        <v>130</v>
      </c>
      <c r="AT165" s="224" t="s">
        <v>125</v>
      </c>
      <c r="AU165" s="224" t="s">
        <v>81</v>
      </c>
      <c r="AY165" s="15" t="s">
        <v>124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5" t="s">
        <v>81</v>
      </c>
      <c r="BK165" s="225">
        <f>ROUND(I165*H165,2)</f>
        <v>0</v>
      </c>
      <c r="BL165" s="15" t="s">
        <v>130</v>
      </c>
      <c r="BM165" s="224" t="s">
        <v>217</v>
      </c>
    </row>
    <row r="166" s="1" customFormat="1" ht="24" customHeight="1">
      <c r="B166" s="36"/>
      <c r="C166" s="213" t="s">
        <v>7</v>
      </c>
      <c r="D166" s="213" t="s">
        <v>125</v>
      </c>
      <c r="E166" s="214" t="s">
        <v>219</v>
      </c>
      <c r="F166" s="215" t="s">
        <v>220</v>
      </c>
      <c r="G166" s="216" t="s">
        <v>192</v>
      </c>
      <c r="H166" s="217">
        <v>54.347000000000001</v>
      </c>
      <c r="I166" s="218"/>
      <c r="J166" s="219">
        <f>ROUND(I166*H166,2)</f>
        <v>0</v>
      </c>
      <c r="K166" s="215" t="s">
        <v>129</v>
      </c>
      <c r="L166" s="41"/>
      <c r="M166" s="220" t="s">
        <v>1</v>
      </c>
      <c r="N166" s="221" t="s">
        <v>41</v>
      </c>
      <c r="O166" s="84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AR166" s="224" t="s">
        <v>130</v>
      </c>
      <c r="AT166" s="224" t="s">
        <v>125</v>
      </c>
      <c r="AU166" s="224" t="s">
        <v>81</v>
      </c>
      <c r="AY166" s="15" t="s">
        <v>124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5" t="s">
        <v>81</v>
      </c>
      <c r="BK166" s="225">
        <f>ROUND(I166*H166,2)</f>
        <v>0</v>
      </c>
      <c r="BL166" s="15" t="s">
        <v>130</v>
      </c>
      <c r="BM166" s="224" t="s">
        <v>221</v>
      </c>
    </row>
    <row r="167" s="11" customFormat="1">
      <c r="B167" s="226"/>
      <c r="C167" s="227"/>
      <c r="D167" s="228" t="s">
        <v>132</v>
      </c>
      <c r="E167" s="227"/>
      <c r="F167" s="230" t="s">
        <v>422</v>
      </c>
      <c r="G167" s="227"/>
      <c r="H167" s="231">
        <v>54.347000000000001</v>
      </c>
      <c r="I167" s="232"/>
      <c r="J167" s="227"/>
      <c r="K167" s="227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132</v>
      </c>
      <c r="AU167" s="237" t="s">
        <v>81</v>
      </c>
      <c r="AV167" s="11" t="s">
        <v>85</v>
      </c>
      <c r="AW167" s="11" t="s">
        <v>4</v>
      </c>
      <c r="AX167" s="11" t="s">
        <v>81</v>
      </c>
      <c r="AY167" s="237" t="s">
        <v>124</v>
      </c>
    </row>
    <row r="168" s="1" customFormat="1" ht="24" customHeight="1">
      <c r="B168" s="36"/>
      <c r="C168" s="213" t="s">
        <v>231</v>
      </c>
      <c r="D168" s="213" t="s">
        <v>125</v>
      </c>
      <c r="E168" s="214" t="s">
        <v>224</v>
      </c>
      <c r="F168" s="215" t="s">
        <v>225</v>
      </c>
      <c r="G168" s="216" t="s">
        <v>162</v>
      </c>
      <c r="H168" s="217">
        <v>13.800000000000001</v>
      </c>
      <c r="I168" s="218"/>
      <c r="J168" s="219">
        <f>ROUND(I168*H168,2)</f>
        <v>0</v>
      </c>
      <c r="K168" s="215" t="s">
        <v>129</v>
      </c>
      <c r="L168" s="41"/>
      <c r="M168" s="220" t="s">
        <v>1</v>
      </c>
      <c r="N168" s="221" t="s">
        <v>41</v>
      </c>
      <c r="O168" s="84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AR168" s="224" t="s">
        <v>130</v>
      </c>
      <c r="AT168" s="224" t="s">
        <v>125</v>
      </c>
      <c r="AU168" s="224" t="s">
        <v>81</v>
      </c>
      <c r="AY168" s="15" t="s">
        <v>124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5" t="s">
        <v>81</v>
      </c>
      <c r="BK168" s="225">
        <f>ROUND(I168*H168,2)</f>
        <v>0</v>
      </c>
      <c r="BL168" s="15" t="s">
        <v>130</v>
      </c>
      <c r="BM168" s="224" t="s">
        <v>226</v>
      </c>
    </row>
    <row r="169" s="11" customFormat="1">
      <c r="B169" s="226"/>
      <c r="C169" s="227"/>
      <c r="D169" s="228" t="s">
        <v>132</v>
      </c>
      <c r="E169" s="229" t="s">
        <v>1</v>
      </c>
      <c r="F169" s="230" t="s">
        <v>423</v>
      </c>
      <c r="G169" s="227"/>
      <c r="H169" s="231">
        <v>13.800000000000001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132</v>
      </c>
      <c r="AU169" s="237" t="s">
        <v>81</v>
      </c>
      <c r="AV169" s="11" t="s">
        <v>85</v>
      </c>
      <c r="AW169" s="11" t="s">
        <v>32</v>
      </c>
      <c r="AX169" s="11" t="s">
        <v>76</v>
      </c>
      <c r="AY169" s="237" t="s">
        <v>124</v>
      </c>
    </row>
    <row r="170" s="1" customFormat="1" ht="24" customHeight="1">
      <c r="B170" s="36"/>
      <c r="C170" s="213" t="s">
        <v>238</v>
      </c>
      <c r="D170" s="213" t="s">
        <v>125</v>
      </c>
      <c r="E170" s="214" t="s">
        <v>228</v>
      </c>
      <c r="F170" s="215" t="s">
        <v>229</v>
      </c>
      <c r="G170" s="216" t="s">
        <v>162</v>
      </c>
      <c r="H170" s="217">
        <v>13.800000000000001</v>
      </c>
      <c r="I170" s="218"/>
      <c r="J170" s="219">
        <f>ROUND(I170*H170,2)</f>
        <v>0</v>
      </c>
      <c r="K170" s="215" t="s">
        <v>129</v>
      </c>
      <c r="L170" s="41"/>
      <c r="M170" s="220" t="s">
        <v>1</v>
      </c>
      <c r="N170" s="221" t="s">
        <v>41</v>
      </c>
      <c r="O170" s="84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AR170" s="224" t="s">
        <v>130</v>
      </c>
      <c r="AT170" s="224" t="s">
        <v>125</v>
      </c>
      <c r="AU170" s="224" t="s">
        <v>81</v>
      </c>
      <c r="AY170" s="15" t="s">
        <v>124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5" t="s">
        <v>81</v>
      </c>
      <c r="BK170" s="225">
        <f>ROUND(I170*H170,2)</f>
        <v>0</v>
      </c>
      <c r="BL170" s="15" t="s">
        <v>130</v>
      </c>
      <c r="BM170" s="224" t="s">
        <v>230</v>
      </c>
    </row>
    <row r="171" s="1" customFormat="1" ht="16.5" customHeight="1">
      <c r="B171" s="36"/>
      <c r="C171" s="248" t="s">
        <v>243</v>
      </c>
      <c r="D171" s="248" t="s">
        <v>189</v>
      </c>
      <c r="E171" s="249" t="s">
        <v>232</v>
      </c>
      <c r="F171" s="250" t="s">
        <v>233</v>
      </c>
      <c r="G171" s="251" t="s">
        <v>234</v>
      </c>
      <c r="H171" s="252">
        <v>0.20699999999999999</v>
      </c>
      <c r="I171" s="253"/>
      <c r="J171" s="254">
        <f>ROUND(I171*H171,2)</f>
        <v>0</v>
      </c>
      <c r="K171" s="250" t="s">
        <v>129</v>
      </c>
      <c r="L171" s="255"/>
      <c r="M171" s="256" t="s">
        <v>1</v>
      </c>
      <c r="N171" s="257" t="s">
        <v>41</v>
      </c>
      <c r="O171" s="84"/>
      <c r="P171" s="222">
        <f>O171*H171</f>
        <v>0</v>
      </c>
      <c r="Q171" s="222">
        <v>0.001</v>
      </c>
      <c r="R171" s="222">
        <f>Q171*H171</f>
        <v>0.00020699999999999999</v>
      </c>
      <c r="S171" s="222">
        <v>0</v>
      </c>
      <c r="T171" s="223">
        <f>S171*H171</f>
        <v>0</v>
      </c>
      <c r="AR171" s="224" t="s">
        <v>159</v>
      </c>
      <c r="AT171" s="224" t="s">
        <v>189</v>
      </c>
      <c r="AU171" s="224" t="s">
        <v>81</v>
      </c>
      <c r="AY171" s="15" t="s">
        <v>124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5" t="s">
        <v>81</v>
      </c>
      <c r="BK171" s="225">
        <f>ROUND(I171*H171,2)</f>
        <v>0</v>
      </c>
      <c r="BL171" s="15" t="s">
        <v>130</v>
      </c>
      <c r="BM171" s="224" t="s">
        <v>235</v>
      </c>
    </row>
    <row r="172" s="11" customFormat="1">
      <c r="B172" s="226"/>
      <c r="C172" s="227"/>
      <c r="D172" s="228" t="s">
        <v>132</v>
      </c>
      <c r="E172" s="227"/>
      <c r="F172" s="230" t="s">
        <v>424</v>
      </c>
      <c r="G172" s="227"/>
      <c r="H172" s="231">
        <v>0.20699999999999999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AT172" s="237" t="s">
        <v>132</v>
      </c>
      <c r="AU172" s="237" t="s">
        <v>81</v>
      </c>
      <c r="AV172" s="11" t="s">
        <v>85</v>
      </c>
      <c r="AW172" s="11" t="s">
        <v>4</v>
      </c>
      <c r="AX172" s="11" t="s">
        <v>81</v>
      </c>
      <c r="AY172" s="237" t="s">
        <v>124</v>
      </c>
    </row>
    <row r="173" s="10" customFormat="1" ht="25.92" customHeight="1">
      <c r="B173" s="199"/>
      <c r="C173" s="200"/>
      <c r="D173" s="201" t="s">
        <v>75</v>
      </c>
      <c r="E173" s="202" t="s">
        <v>175</v>
      </c>
      <c r="F173" s="202" t="s">
        <v>237</v>
      </c>
      <c r="G173" s="200"/>
      <c r="H173" s="200"/>
      <c r="I173" s="203"/>
      <c r="J173" s="204">
        <f>BK173</f>
        <v>0</v>
      </c>
      <c r="K173" s="200"/>
      <c r="L173" s="205"/>
      <c r="M173" s="206"/>
      <c r="N173" s="207"/>
      <c r="O173" s="207"/>
      <c r="P173" s="208">
        <f>SUM(P174:P179)</f>
        <v>0</v>
      </c>
      <c r="Q173" s="207"/>
      <c r="R173" s="208">
        <f>SUM(R174:R179)</f>
        <v>0</v>
      </c>
      <c r="S173" s="207"/>
      <c r="T173" s="209">
        <f>SUM(T174:T179)</f>
        <v>12.126000000000001</v>
      </c>
      <c r="AR173" s="210" t="s">
        <v>81</v>
      </c>
      <c r="AT173" s="211" t="s">
        <v>75</v>
      </c>
      <c r="AU173" s="211" t="s">
        <v>76</v>
      </c>
      <c r="AY173" s="210" t="s">
        <v>124</v>
      </c>
      <c r="BK173" s="212">
        <f>SUM(BK174:BK179)</f>
        <v>0</v>
      </c>
    </row>
    <row r="174" s="1" customFormat="1" ht="24" customHeight="1">
      <c r="B174" s="36"/>
      <c r="C174" s="213" t="s">
        <v>248</v>
      </c>
      <c r="D174" s="213" t="s">
        <v>125</v>
      </c>
      <c r="E174" s="214" t="s">
        <v>239</v>
      </c>
      <c r="F174" s="215" t="s">
        <v>240</v>
      </c>
      <c r="G174" s="216" t="s">
        <v>162</v>
      </c>
      <c r="H174" s="217">
        <v>6</v>
      </c>
      <c r="I174" s="218"/>
      <c r="J174" s="219">
        <f>ROUND(I174*H174,2)</f>
        <v>0</v>
      </c>
      <c r="K174" s="215" t="s">
        <v>129</v>
      </c>
      <c r="L174" s="41"/>
      <c r="M174" s="220" t="s">
        <v>1</v>
      </c>
      <c r="N174" s="221" t="s">
        <v>41</v>
      </c>
      <c r="O174" s="84"/>
      <c r="P174" s="222">
        <f>O174*H174</f>
        <v>0</v>
      </c>
      <c r="Q174" s="222">
        <v>0</v>
      </c>
      <c r="R174" s="222">
        <f>Q174*H174</f>
        <v>0</v>
      </c>
      <c r="S174" s="222">
        <v>0.096000000000000002</v>
      </c>
      <c r="T174" s="223">
        <f>S174*H174</f>
        <v>0.57600000000000007</v>
      </c>
      <c r="AR174" s="224" t="s">
        <v>130</v>
      </c>
      <c r="AT174" s="224" t="s">
        <v>125</v>
      </c>
      <c r="AU174" s="224" t="s">
        <v>81</v>
      </c>
      <c r="AY174" s="15" t="s">
        <v>124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5" t="s">
        <v>81</v>
      </c>
      <c r="BK174" s="225">
        <f>ROUND(I174*H174,2)</f>
        <v>0</v>
      </c>
      <c r="BL174" s="15" t="s">
        <v>130</v>
      </c>
      <c r="BM174" s="224" t="s">
        <v>241</v>
      </c>
    </row>
    <row r="175" s="11" customFormat="1">
      <c r="B175" s="226"/>
      <c r="C175" s="227"/>
      <c r="D175" s="228" t="s">
        <v>132</v>
      </c>
      <c r="E175" s="229" t="s">
        <v>1</v>
      </c>
      <c r="F175" s="230" t="s">
        <v>242</v>
      </c>
      <c r="G175" s="227"/>
      <c r="H175" s="231">
        <v>6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132</v>
      </c>
      <c r="AU175" s="237" t="s">
        <v>81</v>
      </c>
      <c r="AV175" s="11" t="s">
        <v>85</v>
      </c>
      <c r="AW175" s="11" t="s">
        <v>32</v>
      </c>
      <c r="AX175" s="11" t="s">
        <v>76</v>
      </c>
      <c r="AY175" s="237" t="s">
        <v>124</v>
      </c>
    </row>
    <row r="176" s="1" customFormat="1" ht="24" customHeight="1">
      <c r="B176" s="36"/>
      <c r="C176" s="213" t="s">
        <v>255</v>
      </c>
      <c r="D176" s="213" t="s">
        <v>125</v>
      </c>
      <c r="E176" s="214" t="s">
        <v>244</v>
      </c>
      <c r="F176" s="215" t="s">
        <v>245</v>
      </c>
      <c r="G176" s="216" t="s">
        <v>162</v>
      </c>
      <c r="H176" s="217">
        <v>52.5</v>
      </c>
      <c r="I176" s="218"/>
      <c r="J176" s="219">
        <f>ROUND(I176*H176,2)</f>
        <v>0</v>
      </c>
      <c r="K176" s="215" t="s">
        <v>129</v>
      </c>
      <c r="L176" s="41"/>
      <c r="M176" s="220" t="s">
        <v>1</v>
      </c>
      <c r="N176" s="221" t="s">
        <v>41</v>
      </c>
      <c r="O176" s="84"/>
      <c r="P176" s="222">
        <f>O176*H176</f>
        <v>0</v>
      </c>
      <c r="Q176" s="222">
        <v>0</v>
      </c>
      <c r="R176" s="222">
        <f>Q176*H176</f>
        <v>0</v>
      </c>
      <c r="S176" s="222">
        <v>0.22</v>
      </c>
      <c r="T176" s="223">
        <f>S176*H176</f>
        <v>11.550000000000001</v>
      </c>
      <c r="AR176" s="224" t="s">
        <v>130</v>
      </c>
      <c r="AT176" s="224" t="s">
        <v>125</v>
      </c>
      <c r="AU176" s="224" t="s">
        <v>81</v>
      </c>
      <c r="AY176" s="15" t="s">
        <v>124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5" t="s">
        <v>81</v>
      </c>
      <c r="BK176" s="225">
        <f>ROUND(I176*H176,2)</f>
        <v>0</v>
      </c>
      <c r="BL176" s="15" t="s">
        <v>130</v>
      </c>
      <c r="BM176" s="224" t="s">
        <v>246</v>
      </c>
    </row>
    <row r="177" s="11" customFormat="1">
      <c r="B177" s="226"/>
      <c r="C177" s="227"/>
      <c r="D177" s="228" t="s">
        <v>132</v>
      </c>
      <c r="E177" s="229" t="s">
        <v>1</v>
      </c>
      <c r="F177" s="230" t="s">
        <v>425</v>
      </c>
      <c r="G177" s="227"/>
      <c r="H177" s="231">
        <v>52.5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AT177" s="237" t="s">
        <v>132</v>
      </c>
      <c r="AU177" s="237" t="s">
        <v>81</v>
      </c>
      <c r="AV177" s="11" t="s">
        <v>85</v>
      </c>
      <c r="AW177" s="11" t="s">
        <v>32</v>
      </c>
      <c r="AX177" s="11" t="s">
        <v>76</v>
      </c>
      <c r="AY177" s="237" t="s">
        <v>124</v>
      </c>
    </row>
    <row r="178" s="1" customFormat="1" ht="16.5" customHeight="1">
      <c r="B178" s="36"/>
      <c r="C178" s="213" t="s">
        <v>262</v>
      </c>
      <c r="D178" s="213" t="s">
        <v>125</v>
      </c>
      <c r="E178" s="214" t="s">
        <v>249</v>
      </c>
      <c r="F178" s="215" t="s">
        <v>250</v>
      </c>
      <c r="G178" s="216" t="s">
        <v>139</v>
      </c>
      <c r="H178" s="217">
        <v>35</v>
      </c>
      <c r="I178" s="218"/>
      <c r="J178" s="219">
        <f>ROUND(I178*H178,2)</f>
        <v>0</v>
      </c>
      <c r="K178" s="215" t="s">
        <v>129</v>
      </c>
      <c r="L178" s="41"/>
      <c r="M178" s="220" t="s">
        <v>1</v>
      </c>
      <c r="N178" s="221" t="s">
        <v>41</v>
      </c>
      <c r="O178" s="84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AR178" s="224" t="s">
        <v>130</v>
      </c>
      <c r="AT178" s="224" t="s">
        <v>125</v>
      </c>
      <c r="AU178" s="224" t="s">
        <v>81</v>
      </c>
      <c r="AY178" s="15" t="s">
        <v>124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5" t="s">
        <v>81</v>
      </c>
      <c r="BK178" s="225">
        <f>ROUND(I178*H178,2)</f>
        <v>0</v>
      </c>
      <c r="BL178" s="15" t="s">
        <v>130</v>
      </c>
      <c r="BM178" s="224" t="s">
        <v>251</v>
      </c>
    </row>
    <row r="179" s="11" customFormat="1">
      <c r="B179" s="226"/>
      <c r="C179" s="227"/>
      <c r="D179" s="228" t="s">
        <v>132</v>
      </c>
      <c r="E179" s="229" t="s">
        <v>1</v>
      </c>
      <c r="F179" s="230" t="s">
        <v>426</v>
      </c>
      <c r="G179" s="227"/>
      <c r="H179" s="231">
        <v>35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132</v>
      </c>
      <c r="AU179" s="237" t="s">
        <v>81</v>
      </c>
      <c r="AV179" s="11" t="s">
        <v>85</v>
      </c>
      <c r="AW179" s="11" t="s">
        <v>32</v>
      </c>
      <c r="AX179" s="11" t="s">
        <v>76</v>
      </c>
      <c r="AY179" s="237" t="s">
        <v>124</v>
      </c>
    </row>
    <row r="180" s="10" customFormat="1" ht="25.92" customHeight="1">
      <c r="B180" s="199"/>
      <c r="C180" s="200"/>
      <c r="D180" s="201" t="s">
        <v>75</v>
      </c>
      <c r="E180" s="202" t="s">
        <v>253</v>
      </c>
      <c r="F180" s="202" t="s">
        <v>254</v>
      </c>
      <c r="G180" s="200"/>
      <c r="H180" s="200"/>
      <c r="I180" s="203"/>
      <c r="J180" s="204">
        <f>BK180</f>
        <v>0</v>
      </c>
      <c r="K180" s="200"/>
      <c r="L180" s="205"/>
      <c r="M180" s="206"/>
      <c r="N180" s="207"/>
      <c r="O180" s="207"/>
      <c r="P180" s="208">
        <f>SUM(P181:P182)</f>
        <v>0</v>
      </c>
      <c r="Q180" s="207"/>
      <c r="R180" s="208">
        <f>SUM(R181:R182)</f>
        <v>0</v>
      </c>
      <c r="S180" s="207"/>
      <c r="T180" s="209">
        <f>SUM(T181:T182)</f>
        <v>0</v>
      </c>
      <c r="AR180" s="210" t="s">
        <v>81</v>
      </c>
      <c r="AT180" s="211" t="s">
        <v>75</v>
      </c>
      <c r="AU180" s="211" t="s">
        <v>76</v>
      </c>
      <c r="AY180" s="210" t="s">
        <v>124</v>
      </c>
      <c r="BK180" s="212">
        <f>SUM(BK181:BK182)</f>
        <v>0</v>
      </c>
    </row>
    <row r="181" s="1" customFormat="1" ht="16.5" customHeight="1">
      <c r="B181" s="36"/>
      <c r="C181" s="213" t="s">
        <v>266</v>
      </c>
      <c r="D181" s="213" t="s">
        <v>125</v>
      </c>
      <c r="E181" s="214" t="s">
        <v>256</v>
      </c>
      <c r="F181" s="215" t="s">
        <v>257</v>
      </c>
      <c r="G181" s="216" t="s">
        <v>128</v>
      </c>
      <c r="H181" s="217">
        <v>3.0600000000000001</v>
      </c>
      <c r="I181" s="218"/>
      <c r="J181" s="219">
        <f>ROUND(I181*H181,2)</f>
        <v>0</v>
      </c>
      <c r="K181" s="215" t="s">
        <v>129</v>
      </c>
      <c r="L181" s="41"/>
      <c r="M181" s="220" t="s">
        <v>1</v>
      </c>
      <c r="N181" s="221" t="s">
        <v>41</v>
      </c>
      <c r="O181" s="84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AR181" s="224" t="s">
        <v>130</v>
      </c>
      <c r="AT181" s="224" t="s">
        <v>125</v>
      </c>
      <c r="AU181" s="224" t="s">
        <v>81</v>
      </c>
      <c r="AY181" s="15" t="s">
        <v>124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5" t="s">
        <v>81</v>
      </c>
      <c r="BK181" s="225">
        <f>ROUND(I181*H181,2)</f>
        <v>0</v>
      </c>
      <c r="BL181" s="15" t="s">
        <v>130</v>
      </c>
      <c r="BM181" s="224" t="s">
        <v>258</v>
      </c>
    </row>
    <row r="182" s="11" customFormat="1">
      <c r="B182" s="226"/>
      <c r="C182" s="227"/>
      <c r="D182" s="228" t="s">
        <v>132</v>
      </c>
      <c r="E182" s="229" t="s">
        <v>1</v>
      </c>
      <c r="F182" s="230" t="s">
        <v>427</v>
      </c>
      <c r="G182" s="227"/>
      <c r="H182" s="231">
        <v>3.0600000000000001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132</v>
      </c>
      <c r="AU182" s="237" t="s">
        <v>81</v>
      </c>
      <c r="AV182" s="11" t="s">
        <v>85</v>
      </c>
      <c r="AW182" s="11" t="s">
        <v>32</v>
      </c>
      <c r="AX182" s="11" t="s">
        <v>76</v>
      </c>
      <c r="AY182" s="237" t="s">
        <v>124</v>
      </c>
    </row>
    <row r="183" s="10" customFormat="1" ht="25.92" customHeight="1">
      <c r="B183" s="199"/>
      <c r="C183" s="200"/>
      <c r="D183" s="201" t="s">
        <v>75</v>
      </c>
      <c r="E183" s="202" t="s">
        <v>260</v>
      </c>
      <c r="F183" s="202" t="s">
        <v>261</v>
      </c>
      <c r="G183" s="200"/>
      <c r="H183" s="200"/>
      <c r="I183" s="203"/>
      <c r="J183" s="204">
        <f>BK183</f>
        <v>0</v>
      </c>
      <c r="K183" s="200"/>
      <c r="L183" s="205"/>
      <c r="M183" s="206"/>
      <c r="N183" s="207"/>
      <c r="O183" s="207"/>
      <c r="P183" s="208">
        <f>SUM(P184:P187)</f>
        <v>0</v>
      </c>
      <c r="Q183" s="207"/>
      <c r="R183" s="208">
        <f>SUM(R184:R187)</f>
        <v>0.021349999999999997</v>
      </c>
      <c r="S183" s="207"/>
      <c r="T183" s="209">
        <f>SUM(T184:T187)</f>
        <v>0</v>
      </c>
      <c r="AR183" s="210" t="s">
        <v>81</v>
      </c>
      <c r="AT183" s="211" t="s">
        <v>75</v>
      </c>
      <c r="AU183" s="211" t="s">
        <v>76</v>
      </c>
      <c r="AY183" s="210" t="s">
        <v>124</v>
      </c>
      <c r="BK183" s="212">
        <f>SUM(BK184:BK187)</f>
        <v>0</v>
      </c>
    </row>
    <row r="184" s="1" customFormat="1" ht="24" customHeight="1">
      <c r="B184" s="36"/>
      <c r="C184" s="213" t="s">
        <v>270</v>
      </c>
      <c r="D184" s="213" t="s">
        <v>125</v>
      </c>
      <c r="E184" s="214" t="s">
        <v>263</v>
      </c>
      <c r="F184" s="215" t="s">
        <v>264</v>
      </c>
      <c r="G184" s="216" t="s">
        <v>162</v>
      </c>
      <c r="H184" s="217">
        <v>52.5</v>
      </c>
      <c r="I184" s="218"/>
      <c r="J184" s="219">
        <f>ROUND(I184*H184,2)</f>
        <v>0</v>
      </c>
      <c r="K184" s="215" t="s">
        <v>129</v>
      </c>
      <c r="L184" s="41"/>
      <c r="M184" s="220" t="s">
        <v>1</v>
      </c>
      <c r="N184" s="221" t="s">
        <v>41</v>
      </c>
      <c r="O184" s="84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AR184" s="224" t="s">
        <v>130</v>
      </c>
      <c r="AT184" s="224" t="s">
        <v>125</v>
      </c>
      <c r="AU184" s="224" t="s">
        <v>81</v>
      </c>
      <c r="AY184" s="15" t="s">
        <v>124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5" t="s">
        <v>81</v>
      </c>
      <c r="BK184" s="225">
        <f>ROUND(I184*H184,2)</f>
        <v>0</v>
      </c>
      <c r="BL184" s="15" t="s">
        <v>130</v>
      </c>
      <c r="BM184" s="224" t="s">
        <v>265</v>
      </c>
    </row>
    <row r="185" s="1" customFormat="1" ht="24" customHeight="1">
      <c r="B185" s="36"/>
      <c r="C185" s="213" t="s">
        <v>274</v>
      </c>
      <c r="D185" s="213" t="s">
        <v>125</v>
      </c>
      <c r="E185" s="214" t="s">
        <v>267</v>
      </c>
      <c r="F185" s="215" t="s">
        <v>268</v>
      </c>
      <c r="G185" s="216" t="s">
        <v>162</v>
      </c>
      <c r="H185" s="217">
        <v>52.5</v>
      </c>
      <c r="I185" s="218"/>
      <c r="J185" s="219">
        <f>ROUND(I185*H185,2)</f>
        <v>0</v>
      </c>
      <c r="K185" s="215" t="s">
        <v>129</v>
      </c>
      <c r="L185" s="41"/>
      <c r="M185" s="220" t="s">
        <v>1</v>
      </c>
      <c r="N185" s="221" t="s">
        <v>41</v>
      </c>
      <c r="O185" s="84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AR185" s="224" t="s">
        <v>130</v>
      </c>
      <c r="AT185" s="224" t="s">
        <v>125</v>
      </c>
      <c r="AU185" s="224" t="s">
        <v>81</v>
      </c>
      <c r="AY185" s="15" t="s">
        <v>124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5" t="s">
        <v>81</v>
      </c>
      <c r="BK185" s="225">
        <f>ROUND(I185*H185,2)</f>
        <v>0</v>
      </c>
      <c r="BL185" s="15" t="s">
        <v>130</v>
      </c>
      <c r="BM185" s="224" t="s">
        <v>269</v>
      </c>
    </row>
    <row r="186" s="1" customFormat="1" ht="24" customHeight="1">
      <c r="B186" s="36"/>
      <c r="C186" s="213" t="s">
        <v>280</v>
      </c>
      <c r="D186" s="213" t="s">
        <v>125</v>
      </c>
      <c r="E186" s="214" t="s">
        <v>271</v>
      </c>
      <c r="F186" s="215" t="s">
        <v>272</v>
      </c>
      <c r="G186" s="216" t="s">
        <v>162</v>
      </c>
      <c r="H186" s="217">
        <v>52.5</v>
      </c>
      <c r="I186" s="218"/>
      <c r="J186" s="219">
        <f>ROUND(I186*H186,2)</f>
        <v>0</v>
      </c>
      <c r="K186" s="215" t="s">
        <v>129</v>
      </c>
      <c r="L186" s="41"/>
      <c r="M186" s="220" t="s">
        <v>1</v>
      </c>
      <c r="N186" s="221" t="s">
        <v>41</v>
      </c>
      <c r="O186" s="84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AR186" s="224" t="s">
        <v>130</v>
      </c>
      <c r="AT186" s="224" t="s">
        <v>125</v>
      </c>
      <c r="AU186" s="224" t="s">
        <v>81</v>
      </c>
      <c r="AY186" s="15" t="s">
        <v>124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5" t="s">
        <v>81</v>
      </c>
      <c r="BK186" s="225">
        <f>ROUND(I186*H186,2)</f>
        <v>0</v>
      </c>
      <c r="BL186" s="15" t="s">
        <v>130</v>
      </c>
      <c r="BM186" s="224" t="s">
        <v>273</v>
      </c>
    </row>
    <row r="187" s="1" customFormat="1" ht="24" customHeight="1">
      <c r="B187" s="36"/>
      <c r="C187" s="213" t="s">
        <v>284</v>
      </c>
      <c r="D187" s="213" t="s">
        <v>125</v>
      </c>
      <c r="E187" s="214" t="s">
        <v>275</v>
      </c>
      <c r="F187" s="215" t="s">
        <v>276</v>
      </c>
      <c r="G187" s="216" t="s">
        <v>139</v>
      </c>
      <c r="H187" s="217">
        <v>35</v>
      </c>
      <c r="I187" s="218"/>
      <c r="J187" s="219">
        <f>ROUND(I187*H187,2)</f>
        <v>0</v>
      </c>
      <c r="K187" s="215" t="s">
        <v>129</v>
      </c>
      <c r="L187" s="41"/>
      <c r="M187" s="220" t="s">
        <v>1</v>
      </c>
      <c r="N187" s="221" t="s">
        <v>41</v>
      </c>
      <c r="O187" s="84"/>
      <c r="P187" s="222">
        <f>O187*H187</f>
        <v>0</v>
      </c>
      <c r="Q187" s="222">
        <v>0.00060999999999999997</v>
      </c>
      <c r="R187" s="222">
        <f>Q187*H187</f>
        <v>0.021349999999999997</v>
      </c>
      <c r="S187" s="222">
        <v>0</v>
      </c>
      <c r="T187" s="223">
        <f>S187*H187</f>
        <v>0</v>
      </c>
      <c r="AR187" s="224" t="s">
        <v>130</v>
      </c>
      <c r="AT187" s="224" t="s">
        <v>125</v>
      </c>
      <c r="AU187" s="224" t="s">
        <v>81</v>
      </c>
      <c r="AY187" s="15" t="s">
        <v>124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5" t="s">
        <v>81</v>
      </c>
      <c r="BK187" s="225">
        <f>ROUND(I187*H187,2)</f>
        <v>0</v>
      </c>
      <c r="BL187" s="15" t="s">
        <v>130</v>
      </c>
      <c r="BM187" s="224" t="s">
        <v>277</v>
      </c>
    </row>
    <row r="188" s="10" customFormat="1" ht="25.92" customHeight="1">
      <c r="B188" s="199"/>
      <c r="C188" s="200"/>
      <c r="D188" s="201" t="s">
        <v>75</v>
      </c>
      <c r="E188" s="202" t="s">
        <v>278</v>
      </c>
      <c r="F188" s="202" t="s">
        <v>279</v>
      </c>
      <c r="G188" s="200"/>
      <c r="H188" s="200"/>
      <c r="I188" s="203"/>
      <c r="J188" s="204">
        <f>BK188</f>
        <v>0</v>
      </c>
      <c r="K188" s="200"/>
      <c r="L188" s="205"/>
      <c r="M188" s="206"/>
      <c r="N188" s="207"/>
      <c r="O188" s="207"/>
      <c r="P188" s="208">
        <f>SUM(P189:P196)</f>
        <v>0</v>
      </c>
      <c r="Q188" s="207"/>
      <c r="R188" s="208">
        <f>SUM(R189:R196)</f>
        <v>1.1835000000000002</v>
      </c>
      <c r="S188" s="207"/>
      <c r="T188" s="209">
        <f>SUM(T189:T196)</f>
        <v>0</v>
      </c>
      <c r="AR188" s="210" t="s">
        <v>81</v>
      </c>
      <c r="AT188" s="211" t="s">
        <v>75</v>
      </c>
      <c r="AU188" s="211" t="s">
        <v>76</v>
      </c>
      <c r="AY188" s="210" t="s">
        <v>124</v>
      </c>
      <c r="BK188" s="212">
        <f>SUM(BK189:BK196)</f>
        <v>0</v>
      </c>
    </row>
    <row r="189" s="1" customFormat="1" ht="24" customHeight="1">
      <c r="B189" s="36"/>
      <c r="C189" s="213" t="s">
        <v>290</v>
      </c>
      <c r="D189" s="213" t="s">
        <v>125</v>
      </c>
      <c r="E189" s="214" t="s">
        <v>281</v>
      </c>
      <c r="F189" s="215" t="s">
        <v>282</v>
      </c>
      <c r="G189" s="216" t="s">
        <v>162</v>
      </c>
      <c r="H189" s="217">
        <v>6</v>
      </c>
      <c r="I189" s="218"/>
      <c r="J189" s="219">
        <f>ROUND(I189*H189,2)</f>
        <v>0</v>
      </c>
      <c r="K189" s="215" t="s">
        <v>129</v>
      </c>
      <c r="L189" s="41"/>
      <c r="M189" s="220" t="s">
        <v>1</v>
      </c>
      <c r="N189" s="221" t="s">
        <v>41</v>
      </c>
      <c r="O189" s="84"/>
      <c r="P189" s="222">
        <f>O189*H189</f>
        <v>0</v>
      </c>
      <c r="Q189" s="222">
        <v>0.084250000000000005</v>
      </c>
      <c r="R189" s="222">
        <f>Q189*H189</f>
        <v>0.50550000000000006</v>
      </c>
      <c r="S189" s="222">
        <v>0</v>
      </c>
      <c r="T189" s="223">
        <f>S189*H189</f>
        <v>0</v>
      </c>
      <c r="AR189" s="224" t="s">
        <v>130</v>
      </c>
      <c r="AT189" s="224" t="s">
        <v>125</v>
      </c>
      <c r="AU189" s="224" t="s">
        <v>81</v>
      </c>
      <c r="AY189" s="15" t="s">
        <v>124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5" t="s">
        <v>81</v>
      </c>
      <c r="BK189" s="225">
        <f>ROUND(I189*H189,2)</f>
        <v>0</v>
      </c>
      <c r="BL189" s="15" t="s">
        <v>130</v>
      </c>
      <c r="BM189" s="224" t="s">
        <v>283</v>
      </c>
    </row>
    <row r="190" s="11" customFormat="1">
      <c r="B190" s="226"/>
      <c r="C190" s="227"/>
      <c r="D190" s="228" t="s">
        <v>132</v>
      </c>
      <c r="E190" s="229" t="s">
        <v>1</v>
      </c>
      <c r="F190" s="230" t="s">
        <v>242</v>
      </c>
      <c r="G190" s="227"/>
      <c r="H190" s="231">
        <v>6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AT190" s="237" t="s">
        <v>132</v>
      </c>
      <c r="AU190" s="237" t="s">
        <v>81</v>
      </c>
      <c r="AV190" s="11" t="s">
        <v>85</v>
      </c>
      <c r="AW190" s="11" t="s">
        <v>32</v>
      </c>
      <c r="AX190" s="11" t="s">
        <v>76</v>
      </c>
      <c r="AY190" s="237" t="s">
        <v>124</v>
      </c>
    </row>
    <row r="191" s="1" customFormat="1" ht="24" customHeight="1">
      <c r="B191" s="36"/>
      <c r="C191" s="248" t="s">
        <v>296</v>
      </c>
      <c r="D191" s="248" t="s">
        <v>189</v>
      </c>
      <c r="E191" s="249" t="s">
        <v>285</v>
      </c>
      <c r="F191" s="250" t="s">
        <v>286</v>
      </c>
      <c r="G191" s="251" t="s">
        <v>162</v>
      </c>
      <c r="H191" s="252">
        <v>5.4000000000000004</v>
      </c>
      <c r="I191" s="253"/>
      <c r="J191" s="254">
        <f>ROUND(I191*H191,2)</f>
        <v>0</v>
      </c>
      <c r="K191" s="250" t="s">
        <v>129</v>
      </c>
      <c r="L191" s="255"/>
      <c r="M191" s="256" t="s">
        <v>1</v>
      </c>
      <c r="N191" s="257" t="s">
        <v>41</v>
      </c>
      <c r="O191" s="84"/>
      <c r="P191" s="222">
        <f>O191*H191</f>
        <v>0</v>
      </c>
      <c r="Q191" s="222">
        <v>0.113</v>
      </c>
      <c r="R191" s="222">
        <f>Q191*H191</f>
        <v>0.61020000000000008</v>
      </c>
      <c r="S191" s="222">
        <v>0</v>
      </c>
      <c r="T191" s="223">
        <f>S191*H191</f>
        <v>0</v>
      </c>
      <c r="AR191" s="224" t="s">
        <v>159</v>
      </c>
      <c r="AT191" s="224" t="s">
        <v>189</v>
      </c>
      <c r="AU191" s="224" t="s">
        <v>81</v>
      </c>
      <c r="AY191" s="15" t="s">
        <v>124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5" t="s">
        <v>81</v>
      </c>
      <c r="BK191" s="225">
        <f>ROUND(I191*H191,2)</f>
        <v>0</v>
      </c>
      <c r="BL191" s="15" t="s">
        <v>130</v>
      </c>
      <c r="BM191" s="224" t="s">
        <v>287</v>
      </c>
    </row>
    <row r="192" s="12" customFormat="1">
      <c r="B192" s="238"/>
      <c r="C192" s="239"/>
      <c r="D192" s="228" t="s">
        <v>132</v>
      </c>
      <c r="E192" s="240" t="s">
        <v>1</v>
      </c>
      <c r="F192" s="241" t="s">
        <v>288</v>
      </c>
      <c r="G192" s="239"/>
      <c r="H192" s="240" t="s">
        <v>1</v>
      </c>
      <c r="I192" s="242"/>
      <c r="J192" s="239"/>
      <c r="K192" s="239"/>
      <c r="L192" s="243"/>
      <c r="M192" s="244"/>
      <c r="N192" s="245"/>
      <c r="O192" s="245"/>
      <c r="P192" s="245"/>
      <c r="Q192" s="245"/>
      <c r="R192" s="245"/>
      <c r="S192" s="245"/>
      <c r="T192" s="246"/>
      <c r="AT192" s="247" t="s">
        <v>132</v>
      </c>
      <c r="AU192" s="247" t="s">
        <v>81</v>
      </c>
      <c r="AV192" s="12" t="s">
        <v>81</v>
      </c>
      <c r="AW192" s="12" t="s">
        <v>32</v>
      </c>
      <c r="AX192" s="12" t="s">
        <v>76</v>
      </c>
      <c r="AY192" s="247" t="s">
        <v>124</v>
      </c>
    </row>
    <row r="193" s="11" customFormat="1">
      <c r="B193" s="226"/>
      <c r="C193" s="227"/>
      <c r="D193" s="228" t="s">
        <v>132</v>
      </c>
      <c r="E193" s="229" t="s">
        <v>1</v>
      </c>
      <c r="F193" s="230" t="s">
        <v>289</v>
      </c>
      <c r="G193" s="227"/>
      <c r="H193" s="231">
        <v>5.4000000000000004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AT193" s="237" t="s">
        <v>132</v>
      </c>
      <c r="AU193" s="237" t="s">
        <v>81</v>
      </c>
      <c r="AV193" s="11" t="s">
        <v>85</v>
      </c>
      <c r="AW193" s="11" t="s">
        <v>32</v>
      </c>
      <c r="AX193" s="11" t="s">
        <v>81</v>
      </c>
      <c r="AY193" s="237" t="s">
        <v>124</v>
      </c>
    </row>
    <row r="194" s="1" customFormat="1" ht="24" customHeight="1">
      <c r="B194" s="36"/>
      <c r="C194" s="248" t="s">
        <v>300</v>
      </c>
      <c r="D194" s="248" t="s">
        <v>189</v>
      </c>
      <c r="E194" s="249" t="s">
        <v>285</v>
      </c>
      <c r="F194" s="250" t="s">
        <v>286</v>
      </c>
      <c r="G194" s="251" t="s">
        <v>162</v>
      </c>
      <c r="H194" s="252">
        <v>0.59999999999999998</v>
      </c>
      <c r="I194" s="253"/>
      <c r="J194" s="254">
        <f>ROUND(I194*H194,2)</f>
        <v>0</v>
      </c>
      <c r="K194" s="250" t="s">
        <v>129</v>
      </c>
      <c r="L194" s="255"/>
      <c r="M194" s="256" t="s">
        <v>1</v>
      </c>
      <c r="N194" s="257" t="s">
        <v>41</v>
      </c>
      <c r="O194" s="84"/>
      <c r="P194" s="222">
        <f>O194*H194</f>
        <v>0</v>
      </c>
      <c r="Q194" s="222">
        <v>0.113</v>
      </c>
      <c r="R194" s="222">
        <f>Q194*H194</f>
        <v>0.067799999999999999</v>
      </c>
      <c r="S194" s="222">
        <v>0</v>
      </c>
      <c r="T194" s="223">
        <f>S194*H194</f>
        <v>0</v>
      </c>
      <c r="AR194" s="224" t="s">
        <v>159</v>
      </c>
      <c r="AT194" s="224" t="s">
        <v>189</v>
      </c>
      <c r="AU194" s="224" t="s">
        <v>81</v>
      </c>
      <c r="AY194" s="15" t="s">
        <v>124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5" t="s">
        <v>81</v>
      </c>
      <c r="BK194" s="225">
        <f>ROUND(I194*H194,2)</f>
        <v>0</v>
      </c>
      <c r="BL194" s="15" t="s">
        <v>130</v>
      </c>
      <c r="BM194" s="224" t="s">
        <v>291</v>
      </c>
    </row>
    <row r="195" s="12" customFormat="1">
      <c r="B195" s="238"/>
      <c r="C195" s="239"/>
      <c r="D195" s="228" t="s">
        <v>132</v>
      </c>
      <c r="E195" s="240" t="s">
        <v>1</v>
      </c>
      <c r="F195" s="241" t="s">
        <v>292</v>
      </c>
      <c r="G195" s="239"/>
      <c r="H195" s="240" t="s">
        <v>1</v>
      </c>
      <c r="I195" s="242"/>
      <c r="J195" s="239"/>
      <c r="K195" s="239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132</v>
      </c>
      <c r="AU195" s="247" t="s">
        <v>81</v>
      </c>
      <c r="AV195" s="12" t="s">
        <v>81</v>
      </c>
      <c r="AW195" s="12" t="s">
        <v>32</v>
      </c>
      <c r="AX195" s="12" t="s">
        <v>76</v>
      </c>
      <c r="AY195" s="247" t="s">
        <v>124</v>
      </c>
    </row>
    <row r="196" s="11" customFormat="1">
      <c r="B196" s="226"/>
      <c r="C196" s="227"/>
      <c r="D196" s="228" t="s">
        <v>132</v>
      </c>
      <c r="E196" s="229" t="s">
        <v>1</v>
      </c>
      <c r="F196" s="230" t="s">
        <v>293</v>
      </c>
      <c r="G196" s="227"/>
      <c r="H196" s="231">
        <v>0.59999999999999998</v>
      </c>
      <c r="I196" s="232"/>
      <c r="J196" s="227"/>
      <c r="K196" s="227"/>
      <c r="L196" s="233"/>
      <c r="M196" s="234"/>
      <c r="N196" s="235"/>
      <c r="O196" s="235"/>
      <c r="P196" s="235"/>
      <c r="Q196" s="235"/>
      <c r="R196" s="235"/>
      <c r="S196" s="235"/>
      <c r="T196" s="236"/>
      <c r="AT196" s="237" t="s">
        <v>132</v>
      </c>
      <c r="AU196" s="237" t="s">
        <v>81</v>
      </c>
      <c r="AV196" s="11" t="s">
        <v>85</v>
      </c>
      <c r="AW196" s="11" t="s">
        <v>32</v>
      </c>
      <c r="AX196" s="11" t="s">
        <v>81</v>
      </c>
      <c r="AY196" s="237" t="s">
        <v>124</v>
      </c>
    </row>
    <row r="197" s="10" customFormat="1" ht="25.92" customHeight="1">
      <c r="B197" s="199"/>
      <c r="C197" s="200"/>
      <c r="D197" s="201" t="s">
        <v>75</v>
      </c>
      <c r="E197" s="202" t="s">
        <v>294</v>
      </c>
      <c r="F197" s="202" t="s">
        <v>295</v>
      </c>
      <c r="G197" s="200"/>
      <c r="H197" s="200"/>
      <c r="I197" s="203"/>
      <c r="J197" s="204">
        <f>BK197</f>
        <v>0</v>
      </c>
      <c r="K197" s="200"/>
      <c r="L197" s="205"/>
      <c r="M197" s="206"/>
      <c r="N197" s="207"/>
      <c r="O197" s="207"/>
      <c r="P197" s="208">
        <f>SUM(P198:P206)</f>
        <v>0</v>
      </c>
      <c r="Q197" s="207"/>
      <c r="R197" s="208">
        <f>SUM(R198:R206)</f>
        <v>0.71682399999999991</v>
      </c>
      <c r="S197" s="207"/>
      <c r="T197" s="209">
        <f>SUM(T198:T206)</f>
        <v>0</v>
      </c>
      <c r="AR197" s="210" t="s">
        <v>81</v>
      </c>
      <c r="AT197" s="211" t="s">
        <v>75</v>
      </c>
      <c r="AU197" s="211" t="s">
        <v>76</v>
      </c>
      <c r="AY197" s="210" t="s">
        <v>124</v>
      </c>
      <c r="BK197" s="212">
        <f>SUM(BK198:BK206)</f>
        <v>0</v>
      </c>
    </row>
    <row r="198" s="1" customFormat="1" ht="24" customHeight="1">
      <c r="B198" s="36"/>
      <c r="C198" s="213" t="s">
        <v>307</v>
      </c>
      <c r="D198" s="213" t="s">
        <v>125</v>
      </c>
      <c r="E198" s="214" t="s">
        <v>297</v>
      </c>
      <c r="F198" s="215" t="s">
        <v>298</v>
      </c>
      <c r="G198" s="216" t="s">
        <v>139</v>
      </c>
      <c r="H198" s="217">
        <v>34</v>
      </c>
      <c r="I198" s="218"/>
      <c r="J198" s="219">
        <f>ROUND(I198*H198,2)</f>
        <v>0</v>
      </c>
      <c r="K198" s="215" t="s">
        <v>129</v>
      </c>
      <c r="L198" s="41"/>
      <c r="M198" s="220" t="s">
        <v>1</v>
      </c>
      <c r="N198" s="221" t="s">
        <v>41</v>
      </c>
      <c r="O198" s="84"/>
      <c r="P198" s="222">
        <f>O198*H198</f>
        <v>0</v>
      </c>
      <c r="Q198" s="222">
        <v>1.0000000000000001E-05</v>
      </c>
      <c r="R198" s="222">
        <f>Q198*H198</f>
        <v>0.00034000000000000002</v>
      </c>
      <c r="S198" s="222">
        <v>0</v>
      </c>
      <c r="T198" s="223">
        <f>S198*H198</f>
        <v>0</v>
      </c>
      <c r="AR198" s="224" t="s">
        <v>130</v>
      </c>
      <c r="AT198" s="224" t="s">
        <v>125</v>
      </c>
      <c r="AU198" s="224" t="s">
        <v>81</v>
      </c>
      <c r="AY198" s="15" t="s">
        <v>124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5" t="s">
        <v>81</v>
      </c>
      <c r="BK198" s="225">
        <f>ROUND(I198*H198,2)</f>
        <v>0</v>
      </c>
      <c r="BL198" s="15" t="s">
        <v>130</v>
      </c>
      <c r="BM198" s="224" t="s">
        <v>299</v>
      </c>
    </row>
    <row r="199" s="1" customFormat="1" ht="16.5" customHeight="1">
      <c r="B199" s="36"/>
      <c r="C199" s="248" t="s">
        <v>312</v>
      </c>
      <c r="D199" s="248" t="s">
        <v>189</v>
      </c>
      <c r="E199" s="249" t="s">
        <v>301</v>
      </c>
      <c r="F199" s="250" t="s">
        <v>302</v>
      </c>
      <c r="G199" s="251" t="s">
        <v>81</v>
      </c>
      <c r="H199" s="252">
        <v>34.509999999999998</v>
      </c>
      <c r="I199" s="253"/>
      <c r="J199" s="254">
        <f>ROUND(I199*H199,2)</f>
        <v>0</v>
      </c>
      <c r="K199" s="250" t="s">
        <v>1</v>
      </c>
      <c r="L199" s="255"/>
      <c r="M199" s="256" t="s">
        <v>1</v>
      </c>
      <c r="N199" s="257" t="s">
        <v>41</v>
      </c>
      <c r="O199" s="84"/>
      <c r="P199" s="222">
        <f>O199*H199</f>
        <v>0</v>
      </c>
      <c r="Q199" s="222">
        <v>0.020400000000000001</v>
      </c>
      <c r="R199" s="222">
        <f>Q199*H199</f>
        <v>0.70400399999999996</v>
      </c>
      <c r="S199" s="222">
        <v>0</v>
      </c>
      <c r="T199" s="223">
        <f>S199*H199</f>
        <v>0</v>
      </c>
      <c r="AR199" s="224" t="s">
        <v>159</v>
      </c>
      <c r="AT199" s="224" t="s">
        <v>189</v>
      </c>
      <c r="AU199" s="224" t="s">
        <v>81</v>
      </c>
      <c r="AY199" s="15" t="s">
        <v>124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5" t="s">
        <v>81</v>
      </c>
      <c r="BK199" s="225">
        <f>ROUND(I199*H199,2)</f>
        <v>0</v>
      </c>
      <c r="BL199" s="15" t="s">
        <v>130</v>
      </c>
      <c r="BM199" s="224" t="s">
        <v>303</v>
      </c>
    </row>
    <row r="200" s="1" customFormat="1">
      <c r="B200" s="36"/>
      <c r="C200" s="37"/>
      <c r="D200" s="228" t="s">
        <v>304</v>
      </c>
      <c r="E200" s="37"/>
      <c r="F200" s="258" t="s">
        <v>305</v>
      </c>
      <c r="G200" s="37"/>
      <c r="H200" s="37"/>
      <c r="I200" s="137"/>
      <c r="J200" s="37"/>
      <c r="K200" s="37"/>
      <c r="L200" s="41"/>
      <c r="M200" s="259"/>
      <c r="N200" s="84"/>
      <c r="O200" s="84"/>
      <c r="P200" s="84"/>
      <c r="Q200" s="84"/>
      <c r="R200" s="84"/>
      <c r="S200" s="84"/>
      <c r="T200" s="85"/>
      <c r="AT200" s="15" t="s">
        <v>304</v>
      </c>
      <c r="AU200" s="15" t="s">
        <v>81</v>
      </c>
    </row>
    <row r="201" s="11" customFormat="1">
      <c r="B201" s="226"/>
      <c r="C201" s="227"/>
      <c r="D201" s="228" t="s">
        <v>132</v>
      </c>
      <c r="E201" s="227"/>
      <c r="F201" s="230" t="s">
        <v>428</v>
      </c>
      <c r="G201" s="227"/>
      <c r="H201" s="231">
        <v>34.509999999999998</v>
      </c>
      <c r="I201" s="232"/>
      <c r="J201" s="227"/>
      <c r="K201" s="227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132</v>
      </c>
      <c r="AU201" s="237" t="s">
        <v>81</v>
      </c>
      <c r="AV201" s="11" t="s">
        <v>85</v>
      </c>
      <c r="AW201" s="11" t="s">
        <v>4</v>
      </c>
      <c r="AX201" s="11" t="s">
        <v>81</v>
      </c>
      <c r="AY201" s="237" t="s">
        <v>124</v>
      </c>
    </row>
    <row r="202" s="1" customFormat="1" ht="24" customHeight="1">
      <c r="B202" s="36"/>
      <c r="C202" s="213" t="s">
        <v>317</v>
      </c>
      <c r="D202" s="213" t="s">
        <v>125</v>
      </c>
      <c r="E202" s="214" t="s">
        <v>308</v>
      </c>
      <c r="F202" s="215" t="s">
        <v>309</v>
      </c>
      <c r="G202" s="216" t="s">
        <v>310</v>
      </c>
      <c r="H202" s="217">
        <v>3</v>
      </c>
      <c r="I202" s="218"/>
      <c r="J202" s="219">
        <f>ROUND(I202*H202,2)</f>
        <v>0</v>
      </c>
      <c r="K202" s="215" t="s">
        <v>129</v>
      </c>
      <c r="L202" s="41"/>
      <c r="M202" s="220" t="s">
        <v>1</v>
      </c>
      <c r="N202" s="221" t="s">
        <v>41</v>
      </c>
      <c r="O202" s="84"/>
      <c r="P202" s="222">
        <f>O202*H202</f>
        <v>0</v>
      </c>
      <c r="Q202" s="222">
        <v>0.00010000000000000001</v>
      </c>
      <c r="R202" s="222">
        <f>Q202*H202</f>
        <v>0.00030000000000000003</v>
      </c>
      <c r="S202" s="222">
        <v>0</v>
      </c>
      <c r="T202" s="223">
        <f>S202*H202</f>
        <v>0</v>
      </c>
      <c r="AR202" s="224" t="s">
        <v>130</v>
      </c>
      <c r="AT202" s="224" t="s">
        <v>125</v>
      </c>
      <c r="AU202" s="224" t="s">
        <v>81</v>
      </c>
      <c r="AY202" s="15" t="s">
        <v>124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5" t="s">
        <v>81</v>
      </c>
      <c r="BK202" s="225">
        <f>ROUND(I202*H202,2)</f>
        <v>0</v>
      </c>
      <c r="BL202" s="15" t="s">
        <v>130</v>
      </c>
      <c r="BM202" s="224" t="s">
        <v>311</v>
      </c>
    </row>
    <row r="203" s="1" customFormat="1" ht="16.5" customHeight="1">
      <c r="B203" s="36"/>
      <c r="C203" s="248" t="s">
        <v>324</v>
      </c>
      <c r="D203" s="248" t="s">
        <v>189</v>
      </c>
      <c r="E203" s="249" t="s">
        <v>313</v>
      </c>
      <c r="F203" s="250" t="s">
        <v>314</v>
      </c>
      <c r="G203" s="251" t="s">
        <v>310</v>
      </c>
      <c r="H203" s="252">
        <v>2.0299999999999998</v>
      </c>
      <c r="I203" s="253"/>
      <c r="J203" s="254">
        <f>ROUND(I203*H203,2)</f>
        <v>0</v>
      </c>
      <c r="K203" s="250" t="s">
        <v>129</v>
      </c>
      <c r="L203" s="255"/>
      <c r="M203" s="256" t="s">
        <v>1</v>
      </c>
      <c r="N203" s="257" t="s">
        <v>41</v>
      </c>
      <c r="O203" s="84"/>
      <c r="P203" s="222">
        <f>O203*H203</f>
        <v>0</v>
      </c>
      <c r="Q203" s="222">
        <v>0.0028</v>
      </c>
      <c r="R203" s="222">
        <f>Q203*H203</f>
        <v>0.0056839999999999998</v>
      </c>
      <c r="S203" s="222">
        <v>0</v>
      </c>
      <c r="T203" s="223">
        <f>S203*H203</f>
        <v>0</v>
      </c>
      <c r="AR203" s="224" t="s">
        <v>159</v>
      </c>
      <c r="AT203" s="224" t="s">
        <v>189</v>
      </c>
      <c r="AU203" s="224" t="s">
        <v>81</v>
      </c>
      <c r="AY203" s="15" t="s">
        <v>124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5" t="s">
        <v>81</v>
      </c>
      <c r="BK203" s="225">
        <f>ROUND(I203*H203,2)</f>
        <v>0</v>
      </c>
      <c r="BL203" s="15" t="s">
        <v>130</v>
      </c>
      <c r="BM203" s="224" t="s">
        <v>315</v>
      </c>
    </row>
    <row r="204" s="11" customFormat="1">
      <c r="B204" s="226"/>
      <c r="C204" s="227"/>
      <c r="D204" s="228" t="s">
        <v>132</v>
      </c>
      <c r="E204" s="227"/>
      <c r="F204" s="230" t="s">
        <v>316</v>
      </c>
      <c r="G204" s="227"/>
      <c r="H204" s="231">
        <v>2.0299999999999998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132</v>
      </c>
      <c r="AU204" s="237" t="s">
        <v>81</v>
      </c>
      <c r="AV204" s="11" t="s">
        <v>85</v>
      </c>
      <c r="AW204" s="11" t="s">
        <v>4</v>
      </c>
      <c r="AX204" s="11" t="s">
        <v>81</v>
      </c>
      <c r="AY204" s="237" t="s">
        <v>124</v>
      </c>
    </row>
    <row r="205" s="1" customFormat="1" ht="24" customHeight="1">
      <c r="B205" s="36"/>
      <c r="C205" s="248" t="s">
        <v>329</v>
      </c>
      <c r="D205" s="248" t="s">
        <v>189</v>
      </c>
      <c r="E205" s="249" t="s">
        <v>318</v>
      </c>
      <c r="F205" s="250" t="s">
        <v>319</v>
      </c>
      <c r="G205" s="251" t="s">
        <v>310</v>
      </c>
      <c r="H205" s="252">
        <v>1.0149999999999999</v>
      </c>
      <c r="I205" s="253"/>
      <c r="J205" s="254">
        <f>ROUND(I205*H205,2)</f>
        <v>0</v>
      </c>
      <c r="K205" s="250" t="s">
        <v>129</v>
      </c>
      <c r="L205" s="255"/>
      <c r="M205" s="256" t="s">
        <v>1</v>
      </c>
      <c r="N205" s="257" t="s">
        <v>41</v>
      </c>
      <c r="O205" s="84"/>
      <c r="P205" s="222">
        <f>O205*H205</f>
        <v>0</v>
      </c>
      <c r="Q205" s="222">
        <v>0.0064000000000000003</v>
      </c>
      <c r="R205" s="222">
        <f>Q205*H205</f>
        <v>0.006496</v>
      </c>
      <c r="S205" s="222">
        <v>0</v>
      </c>
      <c r="T205" s="223">
        <f>S205*H205</f>
        <v>0</v>
      </c>
      <c r="AR205" s="224" t="s">
        <v>159</v>
      </c>
      <c r="AT205" s="224" t="s">
        <v>189</v>
      </c>
      <c r="AU205" s="224" t="s">
        <v>81</v>
      </c>
      <c r="AY205" s="15" t="s">
        <v>124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5" t="s">
        <v>81</v>
      </c>
      <c r="BK205" s="225">
        <f>ROUND(I205*H205,2)</f>
        <v>0</v>
      </c>
      <c r="BL205" s="15" t="s">
        <v>130</v>
      </c>
      <c r="BM205" s="224" t="s">
        <v>320</v>
      </c>
    </row>
    <row r="206" s="11" customFormat="1">
      <c r="B206" s="226"/>
      <c r="C206" s="227"/>
      <c r="D206" s="228" t="s">
        <v>132</v>
      </c>
      <c r="E206" s="227"/>
      <c r="F206" s="230" t="s">
        <v>321</v>
      </c>
      <c r="G206" s="227"/>
      <c r="H206" s="231">
        <v>1.0149999999999999</v>
      </c>
      <c r="I206" s="232"/>
      <c r="J206" s="227"/>
      <c r="K206" s="227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132</v>
      </c>
      <c r="AU206" s="237" t="s">
        <v>81</v>
      </c>
      <c r="AV206" s="11" t="s">
        <v>85</v>
      </c>
      <c r="AW206" s="11" t="s">
        <v>4</v>
      </c>
      <c r="AX206" s="11" t="s">
        <v>81</v>
      </c>
      <c r="AY206" s="237" t="s">
        <v>124</v>
      </c>
    </row>
    <row r="207" s="10" customFormat="1" ht="25.92" customHeight="1">
      <c r="B207" s="199"/>
      <c r="C207" s="200"/>
      <c r="D207" s="201" t="s">
        <v>75</v>
      </c>
      <c r="E207" s="202" t="s">
        <v>322</v>
      </c>
      <c r="F207" s="202" t="s">
        <v>323</v>
      </c>
      <c r="G207" s="200"/>
      <c r="H207" s="200"/>
      <c r="I207" s="203"/>
      <c r="J207" s="204">
        <f>BK207</f>
        <v>0</v>
      </c>
      <c r="K207" s="200"/>
      <c r="L207" s="205"/>
      <c r="M207" s="206"/>
      <c r="N207" s="207"/>
      <c r="O207" s="207"/>
      <c r="P207" s="208">
        <f>SUM(P208:P212)</f>
        <v>0</v>
      </c>
      <c r="Q207" s="207"/>
      <c r="R207" s="208">
        <f>SUM(R208:R212)</f>
        <v>0</v>
      </c>
      <c r="S207" s="207"/>
      <c r="T207" s="209">
        <f>SUM(T208:T212)</f>
        <v>0</v>
      </c>
      <c r="AR207" s="210" t="s">
        <v>81</v>
      </c>
      <c r="AT207" s="211" t="s">
        <v>75</v>
      </c>
      <c r="AU207" s="211" t="s">
        <v>76</v>
      </c>
      <c r="AY207" s="210" t="s">
        <v>124</v>
      </c>
      <c r="BK207" s="212">
        <f>SUM(BK208:BK212)</f>
        <v>0</v>
      </c>
    </row>
    <row r="208" s="1" customFormat="1" ht="16.5" customHeight="1">
      <c r="B208" s="36"/>
      <c r="C208" s="213" t="s">
        <v>335</v>
      </c>
      <c r="D208" s="213" t="s">
        <v>125</v>
      </c>
      <c r="E208" s="214" t="s">
        <v>325</v>
      </c>
      <c r="F208" s="215" t="s">
        <v>326</v>
      </c>
      <c r="G208" s="216" t="s">
        <v>327</v>
      </c>
      <c r="H208" s="217">
        <v>1</v>
      </c>
      <c r="I208" s="218"/>
      <c r="J208" s="219">
        <f>ROUND(I208*H208,2)</f>
        <v>0</v>
      </c>
      <c r="K208" s="215" t="s">
        <v>1</v>
      </c>
      <c r="L208" s="41"/>
      <c r="M208" s="220" t="s">
        <v>1</v>
      </c>
      <c r="N208" s="221" t="s">
        <v>41</v>
      </c>
      <c r="O208" s="84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AR208" s="224" t="s">
        <v>130</v>
      </c>
      <c r="AT208" s="224" t="s">
        <v>125</v>
      </c>
      <c r="AU208" s="224" t="s">
        <v>81</v>
      </c>
      <c r="AY208" s="15" t="s">
        <v>124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5" t="s">
        <v>81</v>
      </c>
      <c r="BK208" s="225">
        <f>ROUND(I208*H208,2)</f>
        <v>0</v>
      </c>
      <c r="BL208" s="15" t="s">
        <v>130</v>
      </c>
      <c r="BM208" s="224" t="s">
        <v>328</v>
      </c>
    </row>
    <row r="209" s="1" customFormat="1" ht="24" customHeight="1">
      <c r="B209" s="36"/>
      <c r="C209" s="213" t="s">
        <v>341</v>
      </c>
      <c r="D209" s="213" t="s">
        <v>125</v>
      </c>
      <c r="E209" s="214" t="s">
        <v>330</v>
      </c>
      <c r="F209" s="215" t="s">
        <v>331</v>
      </c>
      <c r="G209" s="216" t="s">
        <v>128</v>
      </c>
      <c r="H209" s="217">
        <v>0.90000000000000002</v>
      </c>
      <c r="I209" s="218"/>
      <c r="J209" s="219">
        <f>ROUND(I209*H209,2)</f>
        <v>0</v>
      </c>
      <c r="K209" s="215" t="s">
        <v>129</v>
      </c>
      <c r="L209" s="41"/>
      <c r="M209" s="220" t="s">
        <v>1</v>
      </c>
      <c r="N209" s="221" t="s">
        <v>41</v>
      </c>
      <c r="O209" s="84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AR209" s="224" t="s">
        <v>130</v>
      </c>
      <c r="AT209" s="224" t="s">
        <v>125</v>
      </c>
      <c r="AU209" s="224" t="s">
        <v>81</v>
      </c>
      <c r="AY209" s="15" t="s">
        <v>124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5" t="s">
        <v>81</v>
      </c>
      <c r="BK209" s="225">
        <f>ROUND(I209*H209,2)</f>
        <v>0</v>
      </c>
      <c r="BL209" s="15" t="s">
        <v>130</v>
      </c>
      <c r="BM209" s="224" t="s">
        <v>332</v>
      </c>
    </row>
    <row r="210" s="12" customFormat="1">
      <c r="B210" s="238"/>
      <c r="C210" s="239"/>
      <c r="D210" s="228" t="s">
        <v>132</v>
      </c>
      <c r="E210" s="240" t="s">
        <v>1</v>
      </c>
      <c r="F210" s="241" t="s">
        <v>333</v>
      </c>
      <c r="G210" s="239"/>
      <c r="H210" s="240" t="s">
        <v>1</v>
      </c>
      <c r="I210" s="242"/>
      <c r="J210" s="239"/>
      <c r="K210" s="239"/>
      <c r="L210" s="243"/>
      <c r="M210" s="244"/>
      <c r="N210" s="245"/>
      <c r="O210" s="245"/>
      <c r="P210" s="245"/>
      <c r="Q210" s="245"/>
      <c r="R210" s="245"/>
      <c r="S210" s="245"/>
      <c r="T210" s="246"/>
      <c r="AT210" s="247" t="s">
        <v>132</v>
      </c>
      <c r="AU210" s="247" t="s">
        <v>81</v>
      </c>
      <c r="AV210" s="12" t="s">
        <v>81</v>
      </c>
      <c r="AW210" s="12" t="s">
        <v>32</v>
      </c>
      <c r="AX210" s="12" t="s">
        <v>76</v>
      </c>
      <c r="AY210" s="247" t="s">
        <v>124</v>
      </c>
    </row>
    <row r="211" s="11" customFormat="1">
      <c r="B211" s="226"/>
      <c r="C211" s="227"/>
      <c r="D211" s="228" t="s">
        <v>132</v>
      </c>
      <c r="E211" s="229" t="s">
        <v>1</v>
      </c>
      <c r="F211" s="230" t="s">
        <v>334</v>
      </c>
      <c r="G211" s="227"/>
      <c r="H211" s="231">
        <v>0.90000000000000002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AT211" s="237" t="s">
        <v>132</v>
      </c>
      <c r="AU211" s="237" t="s">
        <v>81</v>
      </c>
      <c r="AV211" s="11" t="s">
        <v>85</v>
      </c>
      <c r="AW211" s="11" t="s">
        <v>32</v>
      </c>
      <c r="AX211" s="11" t="s">
        <v>76</v>
      </c>
      <c r="AY211" s="237" t="s">
        <v>124</v>
      </c>
    </row>
    <row r="212" s="1" customFormat="1" ht="16.5" customHeight="1">
      <c r="B212" s="36"/>
      <c r="C212" s="213" t="s">
        <v>347</v>
      </c>
      <c r="D212" s="213" t="s">
        <v>125</v>
      </c>
      <c r="E212" s="214" t="s">
        <v>336</v>
      </c>
      <c r="F212" s="215" t="s">
        <v>337</v>
      </c>
      <c r="G212" s="216" t="s">
        <v>139</v>
      </c>
      <c r="H212" s="217">
        <v>34</v>
      </c>
      <c r="I212" s="218"/>
      <c r="J212" s="219">
        <f>ROUND(I212*H212,2)</f>
        <v>0</v>
      </c>
      <c r="K212" s="215" t="s">
        <v>129</v>
      </c>
      <c r="L212" s="41"/>
      <c r="M212" s="220" t="s">
        <v>1</v>
      </c>
      <c r="N212" s="221" t="s">
        <v>41</v>
      </c>
      <c r="O212" s="84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AR212" s="224" t="s">
        <v>130</v>
      </c>
      <c r="AT212" s="224" t="s">
        <v>125</v>
      </c>
      <c r="AU212" s="224" t="s">
        <v>81</v>
      </c>
      <c r="AY212" s="15" t="s">
        <v>124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5" t="s">
        <v>81</v>
      </c>
      <c r="BK212" s="225">
        <f>ROUND(I212*H212,2)</f>
        <v>0</v>
      </c>
      <c r="BL212" s="15" t="s">
        <v>130</v>
      </c>
      <c r="BM212" s="224" t="s">
        <v>429</v>
      </c>
    </row>
    <row r="213" s="10" customFormat="1" ht="25.92" customHeight="1">
      <c r="B213" s="199"/>
      <c r="C213" s="200"/>
      <c r="D213" s="201" t="s">
        <v>75</v>
      </c>
      <c r="E213" s="202" t="s">
        <v>339</v>
      </c>
      <c r="F213" s="202" t="s">
        <v>340</v>
      </c>
      <c r="G213" s="200"/>
      <c r="H213" s="200"/>
      <c r="I213" s="203"/>
      <c r="J213" s="204">
        <f>BK213</f>
        <v>0</v>
      </c>
      <c r="K213" s="200"/>
      <c r="L213" s="205"/>
      <c r="M213" s="206"/>
      <c r="N213" s="207"/>
      <c r="O213" s="207"/>
      <c r="P213" s="208">
        <f>P214</f>
        <v>0</v>
      </c>
      <c r="Q213" s="207"/>
      <c r="R213" s="208">
        <f>R214</f>
        <v>0</v>
      </c>
      <c r="S213" s="207"/>
      <c r="T213" s="209">
        <f>T214</f>
        <v>2.1419999999999999</v>
      </c>
      <c r="AR213" s="210" t="s">
        <v>81</v>
      </c>
      <c r="AT213" s="211" t="s">
        <v>75</v>
      </c>
      <c r="AU213" s="211" t="s">
        <v>76</v>
      </c>
      <c r="AY213" s="210" t="s">
        <v>124</v>
      </c>
      <c r="BK213" s="212">
        <f>BK214</f>
        <v>0</v>
      </c>
    </row>
    <row r="214" s="1" customFormat="1" ht="16.5" customHeight="1">
      <c r="B214" s="36"/>
      <c r="C214" s="213" t="s">
        <v>353</v>
      </c>
      <c r="D214" s="213" t="s">
        <v>125</v>
      </c>
      <c r="E214" s="214" t="s">
        <v>342</v>
      </c>
      <c r="F214" s="215" t="s">
        <v>343</v>
      </c>
      <c r="G214" s="216" t="s">
        <v>139</v>
      </c>
      <c r="H214" s="217">
        <v>34</v>
      </c>
      <c r="I214" s="218"/>
      <c r="J214" s="219">
        <f>ROUND(I214*H214,2)</f>
        <v>0</v>
      </c>
      <c r="K214" s="215" t="s">
        <v>129</v>
      </c>
      <c r="L214" s="41"/>
      <c r="M214" s="220" t="s">
        <v>1</v>
      </c>
      <c r="N214" s="221" t="s">
        <v>41</v>
      </c>
      <c r="O214" s="84"/>
      <c r="P214" s="222">
        <f>O214*H214</f>
        <v>0</v>
      </c>
      <c r="Q214" s="222">
        <v>0</v>
      </c>
      <c r="R214" s="222">
        <f>Q214*H214</f>
        <v>0</v>
      </c>
      <c r="S214" s="222">
        <v>0.063</v>
      </c>
      <c r="T214" s="223">
        <f>S214*H214</f>
        <v>2.1419999999999999</v>
      </c>
      <c r="AR214" s="224" t="s">
        <v>130</v>
      </c>
      <c r="AT214" s="224" t="s">
        <v>125</v>
      </c>
      <c r="AU214" s="224" t="s">
        <v>81</v>
      </c>
      <c r="AY214" s="15" t="s">
        <v>124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5" t="s">
        <v>81</v>
      </c>
      <c r="BK214" s="225">
        <f>ROUND(I214*H214,2)</f>
        <v>0</v>
      </c>
      <c r="BL214" s="15" t="s">
        <v>130</v>
      </c>
      <c r="BM214" s="224" t="s">
        <v>344</v>
      </c>
    </row>
    <row r="215" s="10" customFormat="1" ht="25.92" customHeight="1">
      <c r="B215" s="199"/>
      <c r="C215" s="200"/>
      <c r="D215" s="201" t="s">
        <v>75</v>
      </c>
      <c r="E215" s="202" t="s">
        <v>345</v>
      </c>
      <c r="F215" s="202" t="s">
        <v>346</v>
      </c>
      <c r="G215" s="200"/>
      <c r="H215" s="200"/>
      <c r="I215" s="203"/>
      <c r="J215" s="204">
        <f>BK215</f>
        <v>0</v>
      </c>
      <c r="K215" s="200"/>
      <c r="L215" s="205"/>
      <c r="M215" s="206"/>
      <c r="N215" s="207"/>
      <c r="O215" s="207"/>
      <c r="P215" s="208">
        <f>P216</f>
        <v>0</v>
      </c>
      <c r="Q215" s="207"/>
      <c r="R215" s="208">
        <f>R216</f>
        <v>0</v>
      </c>
      <c r="S215" s="207"/>
      <c r="T215" s="209">
        <f>T216</f>
        <v>0</v>
      </c>
      <c r="AR215" s="210" t="s">
        <v>81</v>
      </c>
      <c r="AT215" s="211" t="s">
        <v>75</v>
      </c>
      <c r="AU215" s="211" t="s">
        <v>76</v>
      </c>
      <c r="AY215" s="210" t="s">
        <v>124</v>
      </c>
      <c r="BK215" s="212">
        <f>BK216</f>
        <v>0</v>
      </c>
    </row>
    <row r="216" s="1" customFormat="1" ht="24" customHeight="1">
      <c r="B216" s="36"/>
      <c r="C216" s="213" t="s">
        <v>253</v>
      </c>
      <c r="D216" s="213" t="s">
        <v>125</v>
      </c>
      <c r="E216" s="214" t="s">
        <v>348</v>
      </c>
      <c r="F216" s="215" t="s">
        <v>349</v>
      </c>
      <c r="G216" s="216" t="s">
        <v>192</v>
      </c>
      <c r="H216" s="217">
        <v>28.027999999999999</v>
      </c>
      <c r="I216" s="218"/>
      <c r="J216" s="219">
        <f>ROUND(I216*H216,2)</f>
        <v>0</v>
      </c>
      <c r="K216" s="215" t="s">
        <v>129</v>
      </c>
      <c r="L216" s="41"/>
      <c r="M216" s="220" t="s">
        <v>1</v>
      </c>
      <c r="N216" s="221" t="s">
        <v>41</v>
      </c>
      <c r="O216" s="84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AR216" s="224" t="s">
        <v>130</v>
      </c>
      <c r="AT216" s="224" t="s">
        <v>125</v>
      </c>
      <c r="AU216" s="224" t="s">
        <v>81</v>
      </c>
      <c r="AY216" s="15" t="s">
        <v>124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5" t="s">
        <v>81</v>
      </c>
      <c r="BK216" s="225">
        <f>ROUND(I216*H216,2)</f>
        <v>0</v>
      </c>
      <c r="BL216" s="15" t="s">
        <v>130</v>
      </c>
      <c r="BM216" s="224" t="s">
        <v>350</v>
      </c>
    </row>
    <row r="217" s="10" customFormat="1" ht="25.92" customHeight="1">
      <c r="B217" s="199"/>
      <c r="C217" s="200"/>
      <c r="D217" s="201" t="s">
        <v>75</v>
      </c>
      <c r="E217" s="202" t="s">
        <v>351</v>
      </c>
      <c r="F217" s="202" t="s">
        <v>352</v>
      </c>
      <c r="G217" s="200"/>
      <c r="H217" s="200"/>
      <c r="I217" s="203"/>
      <c r="J217" s="204">
        <f>BK217</f>
        <v>0</v>
      </c>
      <c r="K217" s="200"/>
      <c r="L217" s="205"/>
      <c r="M217" s="206"/>
      <c r="N217" s="207"/>
      <c r="O217" s="207"/>
      <c r="P217" s="208">
        <f>SUM(P218:P228)</f>
        <v>0</v>
      </c>
      <c r="Q217" s="207"/>
      <c r="R217" s="208">
        <f>SUM(R218:R228)</f>
        <v>0</v>
      </c>
      <c r="S217" s="207"/>
      <c r="T217" s="209">
        <f>SUM(T218:T228)</f>
        <v>0</v>
      </c>
      <c r="AR217" s="210" t="s">
        <v>81</v>
      </c>
      <c r="AT217" s="211" t="s">
        <v>75</v>
      </c>
      <c r="AU217" s="211" t="s">
        <v>76</v>
      </c>
      <c r="AY217" s="210" t="s">
        <v>124</v>
      </c>
      <c r="BK217" s="212">
        <f>SUM(BK218:BK228)</f>
        <v>0</v>
      </c>
    </row>
    <row r="218" s="1" customFormat="1" ht="24" customHeight="1">
      <c r="B218" s="36"/>
      <c r="C218" s="213" t="s">
        <v>360</v>
      </c>
      <c r="D218" s="213" t="s">
        <v>125</v>
      </c>
      <c r="E218" s="214" t="s">
        <v>354</v>
      </c>
      <c r="F218" s="215" t="s">
        <v>355</v>
      </c>
      <c r="G218" s="216" t="s">
        <v>192</v>
      </c>
      <c r="H218" s="217">
        <v>2.1419999999999999</v>
      </c>
      <c r="I218" s="218"/>
      <c r="J218" s="219">
        <f>ROUND(I218*H218,2)</f>
        <v>0</v>
      </c>
      <c r="K218" s="215" t="s">
        <v>129</v>
      </c>
      <c r="L218" s="41"/>
      <c r="M218" s="220" t="s">
        <v>1</v>
      </c>
      <c r="N218" s="221" t="s">
        <v>41</v>
      </c>
      <c r="O218" s="84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AR218" s="224" t="s">
        <v>130</v>
      </c>
      <c r="AT218" s="224" t="s">
        <v>125</v>
      </c>
      <c r="AU218" s="224" t="s">
        <v>81</v>
      </c>
      <c r="AY218" s="15" t="s">
        <v>124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5" t="s">
        <v>81</v>
      </c>
      <c r="BK218" s="225">
        <f>ROUND(I218*H218,2)</f>
        <v>0</v>
      </c>
      <c r="BL218" s="15" t="s">
        <v>130</v>
      </c>
      <c r="BM218" s="224" t="s">
        <v>356</v>
      </c>
    </row>
    <row r="219" s="1" customFormat="1" ht="24" customHeight="1">
      <c r="B219" s="36"/>
      <c r="C219" s="213" t="s">
        <v>365</v>
      </c>
      <c r="D219" s="213" t="s">
        <v>125</v>
      </c>
      <c r="E219" s="214" t="s">
        <v>357</v>
      </c>
      <c r="F219" s="215" t="s">
        <v>358</v>
      </c>
      <c r="G219" s="216" t="s">
        <v>192</v>
      </c>
      <c r="H219" s="217">
        <v>2.1419999999999999</v>
      </c>
      <c r="I219" s="218"/>
      <c r="J219" s="219">
        <f>ROUND(I219*H219,2)</f>
        <v>0</v>
      </c>
      <c r="K219" s="215" t="s">
        <v>129</v>
      </c>
      <c r="L219" s="41"/>
      <c r="M219" s="220" t="s">
        <v>1</v>
      </c>
      <c r="N219" s="221" t="s">
        <v>41</v>
      </c>
      <c r="O219" s="84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AR219" s="224" t="s">
        <v>130</v>
      </c>
      <c r="AT219" s="224" t="s">
        <v>125</v>
      </c>
      <c r="AU219" s="224" t="s">
        <v>81</v>
      </c>
      <c r="AY219" s="15" t="s">
        <v>124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5" t="s">
        <v>81</v>
      </c>
      <c r="BK219" s="225">
        <f>ROUND(I219*H219,2)</f>
        <v>0</v>
      </c>
      <c r="BL219" s="15" t="s">
        <v>130</v>
      </c>
      <c r="BM219" s="224" t="s">
        <v>359</v>
      </c>
    </row>
    <row r="220" s="1" customFormat="1" ht="24" customHeight="1">
      <c r="B220" s="36"/>
      <c r="C220" s="213" t="s">
        <v>369</v>
      </c>
      <c r="D220" s="213" t="s">
        <v>125</v>
      </c>
      <c r="E220" s="214" t="s">
        <v>361</v>
      </c>
      <c r="F220" s="215" t="s">
        <v>362</v>
      </c>
      <c r="G220" s="216" t="s">
        <v>192</v>
      </c>
      <c r="H220" s="217">
        <v>19.277999999999999</v>
      </c>
      <c r="I220" s="218"/>
      <c r="J220" s="219">
        <f>ROUND(I220*H220,2)</f>
        <v>0</v>
      </c>
      <c r="K220" s="215" t="s">
        <v>129</v>
      </c>
      <c r="L220" s="41"/>
      <c r="M220" s="220" t="s">
        <v>1</v>
      </c>
      <c r="N220" s="221" t="s">
        <v>41</v>
      </c>
      <c r="O220" s="84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AR220" s="224" t="s">
        <v>130</v>
      </c>
      <c r="AT220" s="224" t="s">
        <v>125</v>
      </c>
      <c r="AU220" s="224" t="s">
        <v>81</v>
      </c>
      <c r="AY220" s="15" t="s">
        <v>124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5" t="s">
        <v>81</v>
      </c>
      <c r="BK220" s="225">
        <f>ROUND(I220*H220,2)</f>
        <v>0</v>
      </c>
      <c r="BL220" s="15" t="s">
        <v>130</v>
      </c>
      <c r="BM220" s="224" t="s">
        <v>363</v>
      </c>
    </row>
    <row r="221" s="11" customFormat="1">
      <c r="B221" s="226"/>
      <c r="C221" s="227"/>
      <c r="D221" s="228" t="s">
        <v>132</v>
      </c>
      <c r="E221" s="227"/>
      <c r="F221" s="230" t="s">
        <v>430</v>
      </c>
      <c r="G221" s="227"/>
      <c r="H221" s="231">
        <v>19.277999999999999</v>
      </c>
      <c r="I221" s="232"/>
      <c r="J221" s="227"/>
      <c r="K221" s="227"/>
      <c r="L221" s="233"/>
      <c r="M221" s="234"/>
      <c r="N221" s="235"/>
      <c r="O221" s="235"/>
      <c r="P221" s="235"/>
      <c r="Q221" s="235"/>
      <c r="R221" s="235"/>
      <c r="S221" s="235"/>
      <c r="T221" s="236"/>
      <c r="AT221" s="237" t="s">
        <v>132</v>
      </c>
      <c r="AU221" s="237" t="s">
        <v>81</v>
      </c>
      <c r="AV221" s="11" t="s">
        <v>85</v>
      </c>
      <c r="AW221" s="11" t="s">
        <v>4</v>
      </c>
      <c r="AX221" s="11" t="s">
        <v>81</v>
      </c>
      <c r="AY221" s="237" t="s">
        <v>124</v>
      </c>
    </row>
    <row r="222" s="1" customFormat="1" ht="24" customHeight="1">
      <c r="B222" s="36"/>
      <c r="C222" s="213" t="s">
        <v>373</v>
      </c>
      <c r="D222" s="213" t="s">
        <v>125</v>
      </c>
      <c r="E222" s="214" t="s">
        <v>366</v>
      </c>
      <c r="F222" s="215" t="s">
        <v>367</v>
      </c>
      <c r="G222" s="216" t="s">
        <v>192</v>
      </c>
      <c r="H222" s="217">
        <v>1.1419999999999999</v>
      </c>
      <c r="I222" s="218"/>
      <c r="J222" s="219">
        <f>ROUND(I222*H222,2)</f>
        <v>0</v>
      </c>
      <c r="K222" s="215" t="s">
        <v>129</v>
      </c>
      <c r="L222" s="41"/>
      <c r="M222" s="220" t="s">
        <v>1</v>
      </c>
      <c r="N222" s="221" t="s">
        <v>41</v>
      </c>
      <c r="O222" s="84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AR222" s="224" t="s">
        <v>130</v>
      </c>
      <c r="AT222" s="224" t="s">
        <v>125</v>
      </c>
      <c r="AU222" s="224" t="s">
        <v>81</v>
      </c>
      <c r="AY222" s="15" t="s">
        <v>124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5" t="s">
        <v>81</v>
      </c>
      <c r="BK222" s="225">
        <f>ROUND(I222*H222,2)</f>
        <v>0</v>
      </c>
      <c r="BL222" s="15" t="s">
        <v>130</v>
      </c>
      <c r="BM222" s="224" t="s">
        <v>368</v>
      </c>
    </row>
    <row r="223" s="1" customFormat="1" ht="16.5" customHeight="1">
      <c r="B223" s="36"/>
      <c r="C223" s="213" t="s">
        <v>325</v>
      </c>
      <c r="D223" s="213" t="s">
        <v>125</v>
      </c>
      <c r="E223" s="214" t="s">
        <v>370</v>
      </c>
      <c r="F223" s="215" t="s">
        <v>371</v>
      </c>
      <c r="G223" s="216" t="s">
        <v>192</v>
      </c>
      <c r="H223" s="217">
        <v>4.4260000000000002</v>
      </c>
      <c r="I223" s="218"/>
      <c r="J223" s="219">
        <f>ROUND(I223*H223,2)</f>
        <v>0</v>
      </c>
      <c r="K223" s="215" t="s">
        <v>129</v>
      </c>
      <c r="L223" s="41"/>
      <c r="M223" s="220" t="s">
        <v>1</v>
      </c>
      <c r="N223" s="221" t="s">
        <v>41</v>
      </c>
      <c r="O223" s="84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AR223" s="224" t="s">
        <v>130</v>
      </c>
      <c r="AT223" s="224" t="s">
        <v>125</v>
      </c>
      <c r="AU223" s="224" t="s">
        <v>81</v>
      </c>
      <c r="AY223" s="15" t="s">
        <v>124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5" t="s">
        <v>81</v>
      </c>
      <c r="BK223" s="225">
        <f>ROUND(I223*H223,2)</f>
        <v>0</v>
      </c>
      <c r="BL223" s="15" t="s">
        <v>130</v>
      </c>
      <c r="BM223" s="224" t="s">
        <v>372</v>
      </c>
    </row>
    <row r="224" s="1" customFormat="1" ht="24" customHeight="1">
      <c r="B224" s="36"/>
      <c r="C224" s="213" t="s">
        <v>381</v>
      </c>
      <c r="D224" s="213" t="s">
        <v>125</v>
      </c>
      <c r="E224" s="214" t="s">
        <v>374</v>
      </c>
      <c r="F224" s="215" t="s">
        <v>375</v>
      </c>
      <c r="G224" s="216" t="s">
        <v>192</v>
      </c>
      <c r="H224" s="217">
        <v>39.834000000000003</v>
      </c>
      <c r="I224" s="218"/>
      <c r="J224" s="219">
        <f>ROUND(I224*H224,2)</f>
        <v>0</v>
      </c>
      <c r="K224" s="215" t="s">
        <v>129</v>
      </c>
      <c r="L224" s="41"/>
      <c r="M224" s="220" t="s">
        <v>1</v>
      </c>
      <c r="N224" s="221" t="s">
        <v>41</v>
      </c>
      <c r="O224" s="84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AR224" s="224" t="s">
        <v>130</v>
      </c>
      <c r="AT224" s="224" t="s">
        <v>125</v>
      </c>
      <c r="AU224" s="224" t="s">
        <v>81</v>
      </c>
      <c r="AY224" s="15" t="s">
        <v>124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5" t="s">
        <v>81</v>
      </c>
      <c r="BK224" s="225">
        <f>ROUND(I224*H224,2)</f>
        <v>0</v>
      </c>
      <c r="BL224" s="15" t="s">
        <v>130</v>
      </c>
      <c r="BM224" s="224" t="s">
        <v>376</v>
      </c>
    </row>
    <row r="225" s="11" customFormat="1">
      <c r="B225" s="226"/>
      <c r="C225" s="227"/>
      <c r="D225" s="228" t="s">
        <v>132</v>
      </c>
      <c r="E225" s="227"/>
      <c r="F225" s="230" t="s">
        <v>431</v>
      </c>
      <c r="G225" s="227"/>
      <c r="H225" s="231">
        <v>39.834000000000003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AT225" s="237" t="s">
        <v>132</v>
      </c>
      <c r="AU225" s="237" t="s">
        <v>81</v>
      </c>
      <c r="AV225" s="11" t="s">
        <v>85</v>
      </c>
      <c r="AW225" s="11" t="s">
        <v>4</v>
      </c>
      <c r="AX225" s="11" t="s">
        <v>81</v>
      </c>
      <c r="AY225" s="237" t="s">
        <v>124</v>
      </c>
    </row>
    <row r="226" s="1" customFormat="1" ht="24" customHeight="1">
      <c r="B226" s="36"/>
      <c r="C226" s="213" t="s">
        <v>385</v>
      </c>
      <c r="D226" s="213" t="s">
        <v>125</v>
      </c>
      <c r="E226" s="214" t="s">
        <v>378</v>
      </c>
      <c r="F226" s="215" t="s">
        <v>379</v>
      </c>
      <c r="G226" s="216" t="s">
        <v>192</v>
      </c>
      <c r="H226" s="217">
        <v>14.268000000000001</v>
      </c>
      <c r="I226" s="218"/>
      <c r="J226" s="219">
        <f>ROUND(I226*H226,2)</f>
        <v>0</v>
      </c>
      <c r="K226" s="215" t="s">
        <v>129</v>
      </c>
      <c r="L226" s="41"/>
      <c r="M226" s="220" t="s">
        <v>1</v>
      </c>
      <c r="N226" s="221" t="s">
        <v>41</v>
      </c>
      <c r="O226" s="84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AR226" s="224" t="s">
        <v>130</v>
      </c>
      <c r="AT226" s="224" t="s">
        <v>125</v>
      </c>
      <c r="AU226" s="224" t="s">
        <v>81</v>
      </c>
      <c r="AY226" s="15" t="s">
        <v>124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5" t="s">
        <v>81</v>
      </c>
      <c r="BK226" s="225">
        <f>ROUND(I226*H226,2)</f>
        <v>0</v>
      </c>
      <c r="BL226" s="15" t="s">
        <v>130</v>
      </c>
      <c r="BM226" s="224" t="s">
        <v>380</v>
      </c>
    </row>
    <row r="227" s="1" customFormat="1" ht="24" customHeight="1">
      <c r="B227" s="36"/>
      <c r="C227" s="213" t="s">
        <v>391</v>
      </c>
      <c r="D227" s="213" t="s">
        <v>125</v>
      </c>
      <c r="E227" s="214" t="s">
        <v>382</v>
      </c>
      <c r="F227" s="215" t="s">
        <v>383</v>
      </c>
      <c r="G227" s="216" t="s">
        <v>192</v>
      </c>
      <c r="H227" s="217">
        <v>0.57599999999999996</v>
      </c>
      <c r="I227" s="218"/>
      <c r="J227" s="219">
        <f>ROUND(I227*H227,2)</f>
        <v>0</v>
      </c>
      <c r="K227" s="215" t="s">
        <v>129</v>
      </c>
      <c r="L227" s="41"/>
      <c r="M227" s="220" t="s">
        <v>1</v>
      </c>
      <c r="N227" s="221" t="s">
        <v>41</v>
      </c>
      <c r="O227" s="84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AR227" s="224" t="s">
        <v>130</v>
      </c>
      <c r="AT227" s="224" t="s">
        <v>125</v>
      </c>
      <c r="AU227" s="224" t="s">
        <v>81</v>
      </c>
      <c r="AY227" s="15" t="s">
        <v>124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5" t="s">
        <v>81</v>
      </c>
      <c r="BK227" s="225">
        <f>ROUND(I227*H227,2)</f>
        <v>0</v>
      </c>
      <c r="BL227" s="15" t="s">
        <v>130</v>
      </c>
      <c r="BM227" s="224" t="s">
        <v>384</v>
      </c>
    </row>
    <row r="228" s="1" customFormat="1" ht="24" customHeight="1">
      <c r="B228" s="36"/>
      <c r="C228" s="213" t="s">
        <v>394</v>
      </c>
      <c r="D228" s="213" t="s">
        <v>125</v>
      </c>
      <c r="E228" s="214" t="s">
        <v>386</v>
      </c>
      <c r="F228" s="215" t="s">
        <v>387</v>
      </c>
      <c r="G228" s="216" t="s">
        <v>192</v>
      </c>
      <c r="H228" s="217">
        <v>3.8500000000000001</v>
      </c>
      <c r="I228" s="218"/>
      <c r="J228" s="219">
        <f>ROUND(I228*H228,2)</f>
        <v>0</v>
      </c>
      <c r="K228" s="215" t="s">
        <v>129</v>
      </c>
      <c r="L228" s="41"/>
      <c r="M228" s="220" t="s">
        <v>1</v>
      </c>
      <c r="N228" s="221" t="s">
        <v>41</v>
      </c>
      <c r="O228" s="84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AR228" s="224" t="s">
        <v>130</v>
      </c>
      <c r="AT228" s="224" t="s">
        <v>125</v>
      </c>
      <c r="AU228" s="224" t="s">
        <v>81</v>
      </c>
      <c r="AY228" s="15" t="s">
        <v>124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5" t="s">
        <v>81</v>
      </c>
      <c r="BK228" s="225">
        <f>ROUND(I228*H228,2)</f>
        <v>0</v>
      </c>
      <c r="BL228" s="15" t="s">
        <v>130</v>
      </c>
      <c r="BM228" s="224" t="s">
        <v>388</v>
      </c>
    </row>
    <row r="229" s="10" customFormat="1" ht="25.92" customHeight="1">
      <c r="B229" s="199"/>
      <c r="C229" s="200"/>
      <c r="D229" s="201" t="s">
        <v>75</v>
      </c>
      <c r="E229" s="202" t="s">
        <v>389</v>
      </c>
      <c r="F229" s="202" t="s">
        <v>390</v>
      </c>
      <c r="G229" s="200"/>
      <c r="H229" s="200"/>
      <c r="I229" s="203"/>
      <c r="J229" s="204">
        <f>BK229</f>
        <v>0</v>
      </c>
      <c r="K229" s="200"/>
      <c r="L229" s="205"/>
      <c r="M229" s="206"/>
      <c r="N229" s="207"/>
      <c r="O229" s="207"/>
      <c r="P229" s="208">
        <f>SUM(P230:P232)</f>
        <v>0</v>
      </c>
      <c r="Q229" s="207"/>
      <c r="R229" s="208">
        <f>SUM(R230:R232)</f>
        <v>0</v>
      </c>
      <c r="S229" s="207"/>
      <c r="T229" s="209">
        <f>SUM(T230:T232)</f>
        <v>0</v>
      </c>
      <c r="AR229" s="210" t="s">
        <v>81</v>
      </c>
      <c r="AT229" s="211" t="s">
        <v>75</v>
      </c>
      <c r="AU229" s="211" t="s">
        <v>76</v>
      </c>
      <c r="AY229" s="210" t="s">
        <v>124</v>
      </c>
      <c r="BK229" s="212">
        <f>SUM(BK230:BK232)</f>
        <v>0</v>
      </c>
    </row>
    <row r="230" s="1" customFormat="1" ht="16.5" customHeight="1">
      <c r="B230" s="36"/>
      <c r="C230" s="213" t="s">
        <v>398</v>
      </c>
      <c r="D230" s="213" t="s">
        <v>125</v>
      </c>
      <c r="E230" s="214" t="s">
        <v>345</v>
      </c>
      <c r="F230" s="215" t="s">
        <v>392</v>
      </c>
      <c r="G230" s="216" t="s">
        <v>327</v>
      </c>
      <c r="H230" s="217">
        <v>1</v>
      </c>
      <c r="I230" s="218"/>
      <c r="J230" s="219">
        <f>ROUND(I230*H230,2)</f>
        <v>0</v>
      </c>
      <c r="K230" s="215" t="s">
        <v>1</v>
      </c>
      <c r="L230" s="41"/>
      <c r="M230" s="220" t="s">
        <v>1</v>
      </c>
      <c r="N230" s="221" t="s">
        <v>41</v>
      </c>
      <c r="O230" s="84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AR230" s="224" t="s">
        <v>130</v>
      </c>
      <c r="AT230" s="224" t="s">
        <v>125</v>
      </c>
      <c r="AU230" s="224" t="s">
        <v>81</v>
      </c>
      <c r="AY230" s="15" t="s">
        <v>124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5" t="s">
        <v>81</v>
      </c>
      <c r="BK230" s="225">
        <f>ROUND(I230*H230,2)</f>
        <v>0</v>
      </c>
      <c r="BL230" s="15" t="s">
        <v>130</v>
      </c>
      <c r="BM230" s="224" t="s">
        <v>432</v>
      </c>
    </row>
    <row r="231" s="1" customFormat="1" ht="16.5" customHeight="1">
      <c r="B231" s="36"/>
      <c r="C231" s="213" t="s">
        <v>433</v>
      </c>
      <c r="D231" s="213" t="s">
        <v>125</v>
      </c>
      <c r="E231" s="214" t="s">
        <v>395</v>
      </c>
      <c r="F231" s="215" t="s">
        <v>396</v>
      </c>
      <c r="G231" s="216" t="s">
        <v>327</v>
      </c>
      <c r="H231" s="217">
        <v>1</v>
      </c>
      <c r="I231" s="218"/>
      <c r="J231" s="219">
        <f>ROUND(I231*H231,2)</f>
        <v>0</v>
      </c>
      <c r="K231" s="215" t="s">
        <v>1</v>
      </c>
      <c r="L231" s="41"/>
      <c r="M231" s="220" t="s">
        <v>1</v>
      </c>
      <c r="N231" s="221" t="s">
        <v>41</v>
      </c>
      <c r="O231" s="84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AR231" s="224" t="s">
        <v>130</v>
      </c>
      <c r="AT231" s="224" t="s">
        <v>125</v>
      </c>
      <c r="AU231" s="224" t="s">
        <v>81</v>
      </c>
      <c r="AY231" s="15" t="s">
        <v>124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5" t="s">
        <v>81</v>
      </c>
      <c r="BK231" s="225">
        <f>ROUND(I231*H231,2)</f>
        <v>0</v>
      </c>
      <c r="BL231" s="15" t="s">
        <v>130</v>
      </c>
      <c r="BM231" s="224" t="s">
        <v>434</v>
      </c>
    </row>
    <row r="232" s="1" customFormat="1" ht="16.5" customHeight="1">
      <c r="B232" s="36"/>
      <c r="C232" s="213" t="s">
        <v>260</v>
      </c>
      <c r="D232" s="213" t="s">
        <v>125</v>
      </c>
      <c r="E232" s="214" t="s">
        <v>399</v>
      </c>
      <c r="F232" s="215" t="s">
        <v>400</v>
      </c>
      <c r="G232" s="216" t="s">
        <v>327</v>
      </c>
      <c r="H232" s="217">
        <v>1</v>
      </c>
      <c r="I232" s="218"/>
      <c r="J232" s="219">
        <f>ROUND(I232*H232,2)</f>
        <v>0</v>
      </c>
      <c r="K232" s="215" t="s">
        <v>1</v>
      </c>
      <c r="L232" s="41"/>
      <c r="M232" s="260" t="s">
        <v>1</v>
      </c>
      <c r="N232" s="261" t="s">
        <v>41</v>
      </c>
      <c r="O232" s="262"/>
      <c r="P232" s="263">
        <f>O232*H232</f>
        <v>0</v>
      </c>
      <c r="Q232" s="263">
        <v>0</v>
      </c>
      <c r="R232" s="263">
        <f>Q232*H232</f>
        <v>0</v>
      </c>
      <c r="S232" s="263">
        <v>0</v>
      </c>
      <c r="T232" s="264">
        <f>S232*H232</f>
        <v>0</v>
      </c>
      <c r="AR232" s="224" t="s">
        <v>130</v>
      </c>
      <c r="AT232" s="224" t="s">
        <v>125</v>
      </c>
      <c r="AU232" s="224" t="s">
        <v>81</v>
      </c>
      <c r="AY232" s="15" t="s">
        <v>124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5" t="s">
        <v>81</v>
      </c>
      <c r="BK232" s="225">
        <f>ROUND(I232*H232,2)</f>
        <v>0</v>
      </c>
      <c r="BL232" s="15" t="s">
        <v>130</v>
      </c>
      <c r="BM232" s="224" t="s">
        <v>435</v>
      </c>
    </row>
    <row r="233" s="1" customFormat="1" ht="6.96" customHeight="1">
      <c r="B233" s="59"/>
      <c r="C233" s="60"/>
      <c r="D233" s="60"/>
      <c r="E233" s="60"/>
      <c r="F233" s="60"/>
      <c r="G233" s="60"/>
      <c r="H233" s="60"/>
      <c r="I233" s="171"/>
      <c r="J233" s="60"/>
      <c r="K233" s="60"/>
      <c r="L233" s="41"/>
    </row>
  </sheetData>
  <sheetProtection sheet="1" autoFilter="0" formatColumns="0" formatRows="0" objects="1" scenarios="1" spinCount="100000" saltValue="ql8xCdYLArDe+P7m38LZSiHCFuQ9L2LSDpnzcplLeOiQsTItthxalbj2pbKJreSxHboRCG77T8S0qaashv4lwA==" hashValue="B62kYNqhG5HK1aAK5rN8BedK1M0MqGkiG3piCaTsnvl2H72VDG/jMv+X+PQ1JTy0OLXQbRCxGu2zJooFrB4WdA==" algorithmName="SHA-512" password="CC35"/>
  <autoFilter ref="C126:K23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90</v>
      </c>
    </row>
    <row r="3" hidden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85</v>
      </c>
    </row>
    <row r="4" hidden="1" ht="24.96" customHeight="1">
      <c r="B4" s="18"/>
      <c r="D4" s="133" t="s">
        <v>91</v>
      </c>
      <c r="L4" s="18"/>
      <c r="M4" s="134" t="s">
        <v>10</v>
      </c>
      <c r="AT4" s="15" t="s">
        <v>4</v>
      </c>
    </row>
    <row r="5" hidden="1" ht="6.96" customHeight="1">
      <c r="B5" s="18"/>
      <c r="L5" s="18"/>
    </row>
    <row r="6" hidden="1" ht="12" customHeight="1">
      <c r="B6" s="18"/>
      <c r="D6" s="135" t="s">
        <v>16</v>
      </c>
      <c r="L6" s="18"/>
    </row>
    <row r="7" hidden="1" ht="16.5" customHeight="1">
      <c r="B7" s="18"/>
      <c r="E7" s="136" t="str">
        <f>'Rekapitulace stavby'!K6</f>
        <v>Oprava kanalizačních přípojek na ul. 17. listopadu č.p. 146,147-Frýdek-Místek</v>
      </c>
      <c r="F7" s="135"/>
      <c r="G7" s="135"/>
      <c r="H7" s="135"/>
      <c r="L7" s="18"/>
    </row>
    <row r="8" hidden="1" s="1" customFormat="1" ht="12" customHeight="1">
      <c r="B8" s="41"/>
      <c r="D8" s="135" t="s">
        <v>92</v>
      </c>
      <c r="I8" s="137"/>
      <c r="L8" s="41"/>
    </row>
    <row r="9" hidden="1" s="1" customFormat="1" ht="36.96" customHeight="1">
      <c r="B9" s="41"/>
      <c r="E9" s="138" t="s">
        <v>436</v>
      </c>
      <c r="F9" s="1"/>
      <c r="G9" s="1"/>
      <c r="H9" s="1"/>
      <c r="I9" s="137"/>
      <c r="L9" s="41"/>
    </row>
    <row r="10" hidden="1" s="1" customFormat="1">
      <c r="B10" s="41"/>
      <c r="I10" s="137"/>
      <c r="L10" s="41"/>
    </row>
    <row r="11" hidden="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hidden="1" s="1" customFormat="1" ht="12" customHeight="1">
      <c r="B12" s="41"/>
      <c r="D12" s="135" t="s">
        <v>20</v>
      </c>
      <c r="F12" s="139" t="s">
        <v>21</v>
      </c>
      <c r="I12" s="140" t="s">
        <v>22</v>
      </c>
      <c r="J12" s="141" t="str">
        <f>'Rekapitulace stavby'!AN8</f>
        <v>8. 7. 2019</v>
      </c>
      <c r="L12" s="41"/>
    </row>
    <row r="13" hidden="1" s="1" customFormat="1" ht="10.8" customHeight="1">
      <c r="B13" s="41"/>
      <c r="I13" s="137"/>
      <c r="L13" s="41"/>
    </row>
    <row r="14" hidden="1" s="1" customFormat="1" ht="12" customHeight="1">
      <c r="B14" s="41"/>
      <c r="D14" s="135" t="s">
        <v>24</v>
      </c>
      <c r="I14" s="140" t="s">
        <v>25</v>
      </c>
      <c r="J14" s="139" t="s">
        <v>1</v>
      </c>
      <c r="L14" s="41"/>
    </row>
    <row r="15" hidden="1" s="1" customFormat="1" ht="18" customHeight="1">
      <c r="B15" s="41"/>
      <c r="E15" s="139" t="s">
        <v>26</v>
      </c>
      <c r="I15" s="140" t="s">
        <v>27</v>
      </c>
      <c r="J15" s="139" t="s">
        <v>1</v>
      </c>
      <c r="L15" s="41"/>
    </row>
    <row r="16" hidden="1" s="1" customFormat="1" ht="6.96" customHeight="1">
      <c r="B16" s="41"/>
      <c r="I16" s="137"/>
      <c r="L16" s="41"/>
    </row>
    <row r="17" hidden="1" s="1" customFormat="1" ht="12" customHeight="1">
      <c r="B17" s="41"/>
      <c r="D17" s="135" t="s">
        <v>28</v>
      </c>
      <c r="I17" s="140" t="s">
        <v>25</v>
      </c>
      <c r="J17" s="31" t="str">
        <f>'Rekapitulace stavby'!AN13</f>
        <v>Vyplň údaj</v>
      </c>
      <c r="L17" s="41"/>
    </row>
    <row r="18" hidden="1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27</v>
      </c>
      <c r="J18" s="31" t="str">
        <f>'Rekapitulace stavby'!AN14</f>
        <v>Vyplň údaj</v>
      </c>
      <c r="L18" s="41"/>
    </row>
    <row r="19" hidden="1" s="1" customFormat="1" ht="6.96" customHeight="1">
      <c r="B19" s="41"/>
      <c r="I19" s="137"/>
      <c r="L19" s="41"/>
    </row>
    <row r="20" hidden="1" s="1" customFormat="1" ht="12" customHeight="1">
      <c r="B20" s="41"/>
      <c r="D20" s="135" t="s">
        <v>30</v>
      </c>
      <c r="I20" s="140" t="s">
        <v>25</v>
      </c>
      <c r="J20" s="139" t="s">
        <v>1</v>
      </c>
      <c r="L20" s="41"/>
    </row>
    <row r="21" hidden="1" s="1" customFormat="1" ht="18" customHeight="1">
      <c r="B21" s="41"/>
      <c r="E21" s="139" t="s">
        <v>31</v>
      </c>
      <c r="I21" s="140" t="s">
        <v>27</v>
      </c>
      <c r="J21" s="139" t="s">
        <v>1</v>
      </c>
      <c r="L21" s="41"/>
    </row>
    <row r="22" hidden="1" s="1" customFormat="1" ht="6.96" customHeight="1">
      <c r="B22" s="41"/>
      <c r="I22" s="137"/>
      <c r="L22" s="41"/>
    </row>
    <row r="23" hidden="1" s="1" customFormat="1" ht="12" customHeight="1">
      <c r="B23" s="41"/>
      <c r="D23" s="135" t="s">
        <v>33</v>
      </c>
      <c r="I23" s="140" t="s">
        <v>25</v>
      </c>
      <c r="J23" s="139" t="s">
        <v>1</v>
      </c>
      <c r="L23" s="41"/>
    </row>
    <row r="24" hidden="1" s="1" customFormat="1" ht="18" customHeight="1">
      <c r="B24" s="41"/>
      <c r="E24" s="139" t="s">
        <v>34</v>
      </c>
      <c r="I24" s="140" t="s">
        <v>27</v>
      </c>
      <c r="J24" s="139" t="s">
        <v>1</v>
      </c>
      <c r="L24" s="41"/>
    </row>
    <row r="25" hidden="1" s="1" customFormat="1" ht="6.96" customHeight="1">
      <c r="B25" s="41"/>
      <c r="I25" s="137"/>
      <c r="L25" s="41"/>
    </row>
    <row r="26" hidden="1" s="1" customFormat="1" ht="12" customHeight="1">
      <c r="B26" s="41"/>
      <c r="D26" s="135" t="s">
        <v>35</v>
      </c>
      <c r="I26" s="137"/>
      <c r="L26" s="41"/>
    </row>
    <row r="27" hidden="1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hidden="1" s="1" customFormat="1" ht="6.96" customHeight="1">
      <c r="B28" s="41"/>
      <c r="I28" s="137"/>
      <c r="L28" s="41"/>
    </row>
    <row r="29" hidden="1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hidden="1" s="1" customFormat="1" ht="25.44" customHeight="1">
      <c r="B30" s="41"/>
      <c r="D30" s="146" t="s">
        <v>36</v>
      </c>
      <c r="I30" s="137"/>
      <c r="J30" s="147">
        <f>ROUND(J132, 2)</f>
        <v>0</v>
      </c>
      <c r="L30" s="41"/>
    </row>
    <row r="31" hidden="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hidden="1" s="1" customFormat="1" ht="14.4" customHeight="1">
      <c r="B32" s="41"/>
      <c r="F32" s="148" t="s">
        <v>38</v>
      </c>
      <c r="I32" s="149" t="s">
        <v>37</v>
      </c>
      <c r="J32" s="148" t="s">
        <v>39</v>
      </c>
      <c r="L32" s="41"/>
    </row>
    <row r="33" hidden="1" s="1" customFormat="1" ht="14.4" customHeight="1">
      <c r="B33" s="41"/>
      <c r="D33" s="150" t="s">
        <v>40</v>
      </c>
      <c r="E33" s="135" t="s">
        <v>41</v>
      </c>
      <c r="F33" s="151">
        <f>ROUND((SUM(BE132:BE243)),  2)</f>
        <v>0</v>
      </c>
      <c r="I33" s="152">
        <v>0.20999999999999999</v>
      </c>
      <c r="J33" s="151">
        <f>ROUND(((SUM(BE132:BE243))*I33),  2)</f>
        <v>0</v>
      </c>
      <c r="L33" s="41"/>
    </row>
    <row r="34" hidden="1" s="1" customFormat="1" ht="14.4" customHeight="1">
      <c r="B34" s="41"/>
      <c r="E34" s="135" t="s">
        <v>42</v>
      </c>
      <c r="F34" s="151">
        <f>ROUND((SUM(BF132:BF243)),  2)</f>
        <v>0</v>
      </c>
      <c r="I34" s="152">
        <v>0.14999999999999999</v>
      </c>
      <c r="J34" s="151">
        <f>ROUND(((SUM(BF132:BF243))*I34),  2)</f>
        <v>0</v>
      </c>
      <c r="L34" s="41"/>
    </row>
    <row r="35" hidden="1" s="1" customFormat="1" ht="14.4" customHeight="1">
      <c r="B35" s="41"/>
      <c r="E35" s="135" t="s">
        <v>43</v>
      </c>
      <c r="F35" s="151">
        <f>ROUND((SUM(BG132:BG243)),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44</v>
      </c>
      <c r="F36" s="151">
        <f>ROUND((SUM(BH132:BH243)),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45</v>
      </c>
      <c r="F37" s="151">
        <f>ROUND((SUM(BI132:BI243)),  2)</f>
        <v>0</v>
      </c>
      <c r="I37" s="152">
        <v>0</v>
      </c>
      <c r="J37" s="151">
        <f>0</f>
        <v>0</v>
      </c>
      <c r="L37" s="41"/>
    </row>
    <row r="38" hidden="1" s="1" customFormat="1" ht="6.96" customHeight="1">
      <c r="B38" s="41"/>
      <c r="I38" s="137"/>
      <c r="L38" s="41"/>
    </row>
    <row r="39" hidden="1" s="1" customFormat="1" ht="25.44" customHeight="1"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8"/>
      <c r="J39" s="159">
        <f>SUM(J30:J37)</f>
        <v>0</v>
      </c>
      <c r="K39" s="160"/>
      <c r="L39" s="41"/>
    </row>
    <row r="40" hidden="1" s="1" customFormat="1" ht="14.4" customHeight="1">
      <c r="B40" s="41"/>
      <c r="I40" s="137"/>
      <c r="L40" s="41"/>
    </row>
    <row r="41" hidden="1" ht="14.4" customHeight="1">
      <c r="B41" s="18"/>
      <c r="L41" s="18"/>
    </row>
    <row r="42" hidden="1" ht="14.4" customHeight="1">
      <c r="B42" s="18"/>
      <c r="L42" s="18"/>
    </row>
    <row r="43" hidden="1" ht="14.4" customHeight="1">
      <c r="B43" s="18"/>
      <c r="L43" s="18"/>
    </row>
    <row r="44" hidden="1" ht="14.4" customHeight="1">
      <c r="B44" s="18"/>
      <c r="L44" s="18"/>
    </row>
    <row r="45" hidden="1" ht="14.4" customHeight="1">
      <c r="B45" s="18"/>
      <c r="L45" s="18"/>
    </row>
    <row r="46" hidden="1" ht="14.4" customHeight="1">
      <c r="B46" s="18"/>
      <c r="L46" s="18"/>
    </row>
    <row r="47" hidden="1" ht="14.4" customHeight="1">
      <c r="B47" s="18"/>
      <c r="L47" s="18"/>
    </row>
    <row r="48" hidden="1" ht="14.4" customHeight="1">
      <c r="B48" s="18"/>
      <c r="L48" s="18"/>
    </row>
    <row r="49" hidden="1" ht="14.4" customHeight="1">
      <c r="B49" s="18"/>
      <c r="L49" s="18"/>
    </row>
    <row r="50" hidden="1" s="1" customFormat="1" ht="14.4" customHeight="1">
      <c r="B50" s="41"/>
      <c r="D50" s="161" t="s">
        <v>49</v>
      </c>
      <c r="E50" s="162"/>
      <c r="F50" s="162"/>
      <c r="G50" s="161" t="s">
        <v>50</v>
      </c>
      <c r="H50" s="162"/>
      <c r="I50" s="163"/>
      <c r="J50" s="162"/>
      <c r="K50" s="162"/>
      <c r="L50" s="4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1" customFormat="1">
      <c r="B61" s="41"/>
      <c r="D61" s="164" t="s">
        <v>51</v>
      </c>
      <c r="E61" s="165"/>
      <c r="F61" s="166" t="s">
        <v>52</v>
      </c>
      <c r="G61" s="164" t="s">
        <v>51</v>
      </c>
      <c r="H61" s="165"/>
      <c r="I61" s="167"/>
      <c r="J61" s="168" t="s">
        <v>52</v>
      </c>
      <c r="K61" s="165"/>
      <c r="L61" s="41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1" customFormat="1">
      <c r="B65" s="41"/>
      <c r="D65" s="161" t="s">
        <v>53</v>
      </c>
      <c r="E65" s="162"/>
      <c r="F65" s="162"/>
      <c r="G65" s="161" t="s">
        <v>54</v>
      </c>
      <c r="H65" s="162"/>
      <c r="I65" s="163"/>
      <c r="J65" s="162"/>
      <c r="K65" s="162"/>
      <c r="L65" s="41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1" customFormat="1">
      <c r="B76" s="41"/>
      <c r="D76" s="164" t="s">
        <v>51</v>
      </c>
      <c r="E76" s="165"/>
      <c r="F76" s="166" t="s">
        <v>52</v>
      </c>
      <c r="G76" s="164" t="s">
        <v>51</v>
      </c>
      <c r="H76" s="165"/>
      <c r="I76" s="167"/>
      <c r="J76" s="168" t="s">
        <v>52</v>
      </c>
      <c r="K76" s="165"/>
      <c r="L76" s="41"/>
    </row>
    <row r="77" hidden="1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78" hidden="1"/>
    <row r="79" hidden="1"/>
    <row r="80" hidden="1"/>
    <row r="81" hidden="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hidden="1" s="1" customFormat="1" ht="24.96" customHeight="1">
      <c r="B82" s="36"/>
      <c r="C82" s="21" t="s">
        <v>94</v>
      </c>
      <c r="D82" s="37"/>
      <c r="E82" s="37"/>
      <c r="F82" s="37"/>
      <c r="G82" s="37"/>
      <c r="H82" s="37"/>
      <c r="I82" s="137"/>
      <c r="J82" s="37"/>
      <c r="K82" s="37"/>
      <c r="L82" s="41"/>
    </row>
    <row r="83" hidden="1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hidden="1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hidden="1" s="1" customFormat="1" ht="16.5" customHeight="1">
      <c r="B85" s="36"/>
      <c r="C85" s="37"/>
      <c r="D85" s="37"/>
      <c r="E85" s="175" t="str">
        <f>E7</f>
        <v>Oprava kanalizačních přípojek na ul. 17. listopadu č.p. 146,147-Frýdek-Místek</v>
      </c>
      <c r="F85" s="30"/>
      <c r="G85" s="30"/>
      <c r="H85" s="30"/>
      <c r="I85" s="137"/>
      <c r="J85" s="37"/>
      <c r="K85" s="37"/>
      <c r="L85" s="41"/>
    </row>
    <row r="86" hidden="1" s="1" customFormat="1" ht="12" customHeight="1">
      <c r="B86" s="36"/>
      <c r="C86" s="30" t="s">
        <v>92</v>
      </c>
      <c r="D86" s="37"/>
      <c r="E86" s="37"/>
      <c r="F86" s="37"/>
      <c r="G86" s="37"/>
      <c r="H86" s="37"/>
      <c r="I86" s="137"/>
      <c r="J86" s="37"/>
      <c r="K86" s="37"/>
      <c r="L86" s="41"/>
    </row>
    <row r="87" hidden="1" s="1" customFormat="1" ht="16.5" customHeight="1">
      <c r="B87" s="36"/>
      <c r="C87" s="37"/>
      <c r="D87" s="37"/>
      <c r="E87" s="69" t="str">
        <f>E9</f>
        <v>3 - Uliční vpusti</v>
      </c>
      <c r="F87" s="37"/>
      <c r="G87" s="37"/>
      <c r="H87" s="37"/>
      <c r="I87" s="137"/>
      <c r="J87" s="37"/>
      <c r="K87" s="37"/>
      <c r="L87" s="41"/>
    </row>
    <row r="88" hidden="1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hidden="1" s="1" customFormat="1" ht="12" customHeight="1">
      <c r="B89" s="36"/>
      <c r="C89" s="30" t="s">
        <v>20</v>
      </c>
      <c r="D89" s="37"/>
      <c r="E89" s="37"/>
      <c r="F89" s="25" t="str">
        <f>F12</f>
        <v>Frýdek - Místek</v>
      </c>
      <c r="G89" s="37"/>
      <c r="H89" s="37"/>
      <c r="I89" s="140" t="s">
        <v>22</v>
      </c>
      <c r="J89" s="72" t="str">
        <f>IF(J12="","",J12)</f>
        <v>8. 7. 2019</v>
      </c>
      <c r="K89" s="37"/>
      <c r="L89" s="41"/>
    </row>
    <row r="90" hidden="1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hidden="1" s="1" customFormat="1" ht="15.15" customHeight="1">
      <c r="B91" s="36"/>
      <c r="C91" s="30" t="s">
        <v>24</v>
      </c>
      <c r="D91" s="37"/>
      <c r="E91" s="37"/>
      <c r="F91" s="25" t="str">
        <f>E15</f>
        <v>Statutární město Frýdek - Místek</v>
      </c>
      <c r="G91" s="37"/>
      <c r="H91" s="37"/>
      <c r="I91" s="140" t="s">
        <v>30</v>
      </c>
      <c r="J91" s="34" t="str">
        <f>E21</f>
        <v>Ing. Miloslav Klich</v>
      </c>
      <c r="K91" s="37"/>
      <c r="L91" s="41"/>
    </row>
    <row r="92" hidden="1" s="1" customFormat="1" ht="15.15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0" t="s">
        <v>33</v>
      </c>
      <c r="J92" s="34" t="str">
        <f>E24</f>
        <v>Johančíková</v>
      </c>
      <c r="K92" s="37"/>
      <c r="L92" s="41"/>
    </row>
    <row r="93" hidden="1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hidden="1" s="1" customFormat="1" ht="29.28" customHeight="1">
      <c r="B94" s="36"/>
      <c r="C94" s="176" t="s">
        <v>95</v>
      </c>
      <c r="D94" s="177"/>
      <c r="E94" s="177"/>
      <c r="F94" s="177"/>
      <c r="G94" s="177"/>
      <c r="H94" s="177"/>
      <c r="I94" s="178"/>
      <c r="J94" s="179" t="s">
        <v>96</v>
      </c>
      <c r="K94" s="177"/>
      <c r="L94" s="41"/>
    </row>
    <row r="95" hidden="1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hidden="1" s="1" customFormat="1" ht="22.8" customHeight="1">
      <c r="B96" s="36"/>
      <c r="C96" s="180" t="s">
        <v>97</v>
      </c>
      <c r="D96" s="37"/>
      <c r="E96" s="37"/>
      <c r="F96" s="37"/>
      <c r="G96" s="37"/>
      <c r="H96" s="37"/>
      <c r="I96" s="137"/>
      <c r="J96" s="103">
        <f>J132</f>
        <v>0</v>
      </c>
      <c r="K96" s="37"/>
      <c r="L96" s="41"/>
      <c r="AU96" s="15" t="s">
        <v>98</v>
      </c>
    </row>
    <row r="97" hidden="1" s="8" customFormat="1" ht="24.96" customHeight="1">
      <c r="B97" s="181"/>
      <c r="C97" s="182"/>
      <c r="D97" s="183" t="s">
        <v>437</v>
      </c>
      <c r="E97" s="184"/>
      <c r="F97" s="184"/>
      <c r="G97" s="184"/>
      <c r="H97" s="184"/>
      <c r="I97" s="185"/>
      <c r="J97" s="186">
        <f>J133</f>
        <v>0</v>
      </c>
      <c r="K97" s="182"/>
      <c r="L97" s="187"/>
    </row>
    <row r="98" hidden="1" s="13" customFormat="1" ht="19.92" customHeight="1">
      <c r="B98" s="265"/>
      <c r="C98" s="266"/>
      <c r="D98" s="267" t="s">
        <v>438</v>
      </c>
      <c r="E98" s="268"/>
      <c r="F98" s="268"/>
      <c r="G98" s="268"/>
      <c r="H98" s="268"/>
      <c r="I98" s="269"/>
      <c r="J98" s="270">
        <f>J134</f>
        <v>0</v>
      </c>
      <c r="K98" s="266"/>
      <c r="L98" s="271"/>
    </row>
    <row r="99" hidden="1" s="13" customFormat="1" ht="19.92" customHeight="1">
      <c r="B99" s="265"/>
      <c r="C99" s="266"/>
      <c r="D99" s="267" t="s">
        <v>439</v>
      </c>
      <c r="E99" s="268"/>
      <c r="F99" s="268"/>
      <c r="G99" s="268"/>
      <c r="H99" s="268"/>
      <c r="I99" s="269"/>
      <c r="J99" s="270">
        <f>J164</f>
        <v>0</v>
      </c>
      <c r="K99" s="266"/>
      <c r="L99" s="271"/>
    </row>
    <row r="100" hidden="1" s="13" customFormat="1" ht="19.92" customHeight="1">
      <c r="B100" s="265"/>
      <c r="C100" s="266"/>
      <c r="D100" s="267" t="s">
        <v>440</v>
      </c>
      <c r="E100" s="268"/>
      <c r="F100" s="268"/>
      <c r="G100" s="268"/>
      <c r="H100" s="268"/>
      <c r="I100" s="269"/>
      <c r="J100" s="270">
        <f>J169</f>
        <v>0</v>
      </c>
      <c r="K100" s="266"/>
      <c r="L100" s="271"/>
    </row>
    <row r="101" hidden="1" s="13" customFormat="1" ht="19.92" customHeight="1">
      <c r="B101" s="265"/>
      <c r="C101" s="266"/>
      <c r="D101" s="267" t="s">
        <v>441</v>
      </c>
      <c r="E101" s="268"/>
      <c r="F101" s="268"/>
      <c r="G101" s="268"/>
      <c r="H101" s="268"/>
      <c r="I101" s="269"/>
      <c r="J101" s="270">
        <f>J172</f>
        <v>0</v>
      </c>
      <c r="K101" s="266"/>
      <c r="L101" s="271"/>
    </row>
    <row r="102" hidden="1" s="13" customFormat="1" ht="19.92" customHeight="1">
      <c r="B102" s="265"/>
      <c r="C102" s="266"/>
      <c r="D102" s="267" t="s">
        <v>442</v>
      </c>
      <c r="E102" s="268"/>
      <c r="F102" s="268"/>
      <c r="G102" s="268"/>
      <c r="H102" s="268"/>
      <c r="I102" s="269"/>
      <c r="J102" s="270">
        <f>J177</f>
        <v>0</v>
      </c>
      <c r="K102" s="266"/>
      <c r="L102" s="271"/>
    </row>
    <row r="103" hidden="1" s="13" customFormat="1" ht="19.92" customHeight="1">
      <c r="B103" s="265"/>
      <c r="C103" s="266"/>
      <c r="D103" s="267" t="s">
        <v>443</v>
      </c>
      <c r="E103" s="268"/>
      <c r="F103" s="268"/>
      <c r="G103" s="268"/>
      <c r="H103" s="268"/>
      <c r="I103" s="269"/>
      <c r="J103" s="270">
        <f>J183</f>
        <v>0</v>
      </c>
      <c r="K103" s="266"/>
      <c r="L103" s="271"/>
    </row>
    <row r="104" hidden="1" s="13" customFormat="1" ht="19.92" customHeight="1">
      <c r="B104" s="265"/>
      <c r="C104" s="266"/>
      <c r="D104" s="267" t="s">
        <v>444</v>
      </c>
      <c r="E104" s="268"/>
      <c r="F104" s="268"/>
      <c r="G104" s="268"/>
      <c r="H104" s="268"/>
      <c r="I104" s="269"/>
      <c r="J104" s="270">
        <f>J189</f>
        <v>0</v>
      </c>
      <c r="K104" s="266"/>
      <c r="L104" s="271"/>
    </row>
    <row r="105" hidden="1" s="8" customFormat="1" ht="24.96" customHeight="1">
      <c r="B105" s="181"/>
      <c r="C105" s="182"/>
      <c r="D105" s="183" t="s">
        <v>445</v>
      </c>
      <c r="E105" s="184"/>
      <c r="F105" s="184"/>
      <c r="G105" s="184"/>
      <c r="H105" s="184"/>
      <c r="I105" s="185"/>
      <c r="J105" s="186">
        <f>J191</f>
        <v>0</v>
      </c>
      <c r="K105" s="182"/>
      <c r="L105" s="187"/>
    </row>
    <row r="106" hidden="1" s="13" customFormat="1" ht="19.92" customHeight="1">
      <c r="B106" s="265"/>
      <c r="C106" s="266"/>
      <c r="D106" s="267" t="s">
        <v>438</v>
      </c>
      <c r="E106" s="268"/>
      <c r="F106" s="268"/>
      <c r="G106" s="268"/>
      <c r="H106" s="268"/>
      <c r="I106" s="269"/>
      <c r="J106" s="270">
        <f>J192</f>
        <v>0</v>
      </c>
      <c r="K106" s="266"/>
      <c r="L106" s="271"/>
    </row>
    <row r="107" hidden="1" s="13" customFormat="1" ht="19.92" customHeight="1">
      <c r="B107" s="265"/>
      <c r="C107" s="266"/>
      <c r="D107" s="267" t="s">
        <v>439</v>
      </c>
      <c r="E107" s="268"/>
      <c r="F107" s="268"/>
      <c r="G107" s="268"/>
      <c r="H107" s="268"/>
      <c r="I107" s="269"/>
      <c r="J107" s="270">
        <f>J218</f>
        <v>0</v>
      </c>
      <c r="K107" s="266"/>
      <c r="L107" s="271"/>
    </row>
    <row r="108" hidden="1" s="13" customFormat="1" ht="19.92" customHeight="1">
      <c r="B108" s="265"/>
      <c r="C108" s="266"/>
      <c r="D108" s="267" t="s">
        <v>440</v>
      </c>
      <c r="E108" s="268"/>
      <c r="F108" s="268"/>
      <c r="G108" s="268"/>
      <c r="H108" s="268"/>
      <c r="I108" s="269"/>
      <c r="J108" s="270">
        <f>J223</f>
        <v>0</v>
      </c>
      <c r="K108" s="266"/>
      <c r="L108" s="271"/>
    </row>
    <row r="109" hidden="1" s="13" customFormat="1" ht="19.92" customHeight="1">
      <c r="B109" s="265"/>
      <c r="C109" s="266"/>
      <c r="D109" s="267" t="s">
        <v>441</v>
      </c>
      <c r="E109" s="268"/>
      <c r="F109" s="268"/>
      <c r="G109" s="268"/>
      <c r="H109" s="268"/>
      <c r="I109" s="269"/>
      <c r="J109" s="270">
        <f>J226</f>
        <v>0</v>
      </c>
      <c r="K109" s="266"/>
      <c r="L109" s="271"/>
    </row>
    <row r="110" hidden="1" s="13" customFormat="1" ht="19.92" customHeight="1">
      <c r="B110" s="265"/>
      <c r="C110" s="266"/>
      <c r="D110" s="267" t="s">
        <v>442</v>
      </c>
      <c r="E110" s="268"/>
      <c r="F110" s="268"/>
      <c r="G110" s="268"/>
      <c r="H110" s="268"/>
      <c r="I110" s="269"/>
      <c r="J110" s="270">
        <f>J231</f>
        <v>0</v>
      </c>
      <c r="K110" s="266"/>
      <c r="L110" s="271"/>
    </row>
    <row r="111" hidden="1" s="13" customFormat="1" ht="19.92" customHeight="1">
      <c r="B111" s="265"/>
      <c r="C111" s="266"/>
      <c r="D111" s="267" t="s">
        <v>443</v>
      </c>
      <c r="E111" s="268"/>
      <c r="F111" s="268"/>
      <c r="G111" s="268"/>
      <c r="H111" s="268"/>
      <c r="I111" s="269"/>
      <c r="J111" s="270">
        <f>J236</f>
        <v>0</v>
      </c>
      <c r="K111" s="266"/>
      <c r="L111" s="271"/>
    </row>
    <row r="112" hidden="1" s="13" customFormat="1" ht="19.92" customHeight="1">
      <c r="B112" s="265"/>
      <c r="C112" s="266"/>
      <c r="D112" s="267" t="s">
        <v>444</v>
      </c>
      <c r="E112" s="268"/>
      <c r="F112" s="268"/>
      <c r="G112" s="268"/>
      <c r="H112" s="268"/>
      <c r="I112" s="269"/>
      <c r="J112" s="270">
        <f>J242</f>
        <v>0</v>
      </c>
      <c r="K112" s="266"/>
      <c r="L112" s="271"/>
    </row>
    <row r="113" hidden="1" s="1" customFormat="1" ht="21.84" customHeight="1">
      <c r="B113" s="36"/>
      <c r="C113" s="37"/>
      <c r="D113" s="37"/>
      <c r="E113" s="37"/>
      <c r="F113" s="37"/>
      <c r="G113" s="37"/>
      <c r="H113" s="37"/>
      <c r="I113" s="137"/>
      <c r="J113" s="37"/>
      <c r="K113" s="37"/>
      <c r="L113" s="41"/>
    </row>
    <row r="114" hidden="1" s="1" customFormat="1" ht="6.96" customHeight="1">
      <c r="B114" s="59"/>
      <c r="C114" s="60"/>
      <c r="D114" s="60"/>
      <c r="E114" s="60"/>
      <c r="F114" s="60"/>
      <c r="G114" s="60"/>
      <c r="H114" s="60"/>
      <c r="I114" s="171"/>
      <c r="J114" s="60"/>
      <c r="K114" s="60"/>
      <c r="L114" s="41"/>
    </row>
    <row r="115" hidden="1"/>
    <row r="116" hidden="1"/>
    <row r="117" hidden="1"/>
    <row r="118" s="1" customFormat="1" ht="6.96" customHeight="1">
      <c r="B118" s="61"/>
      <c r="C118" s="62"/>
      <c r="D118" s="62"/>
      <c r="E118" s="62"/>
      <c r="F118" s="62"/>
      <c r="G118" s="62"/>
      <c r="H118" s="62"/>
      <c r="I118" s="174"/>
      <c r="J118" s="62"/>
      <c r="K118" s="62"/>
      <c r="L118" s="41"/>
    </row>
    <row r="119" s="1" customFormat="1" ht="24.96" customHeight="1">
      <c r="B119" s="36"/>
      <c r="C119" s="21" t="s">
        <v>110</v>
      </c>
      <c r="D119" s="37"/>
      <c r="E119" s="37"/>
      <c r="F119" s="37"/>
      <c r="G119" s="37"/>
      <c r="H119" s="37"/>
      <c r="I119" s="137"/>
      <c r="J119" s="37"/>
      <c r="K119" s="37"/>
      <c r="L119" s="41"/>
    </row>
    <row r="120" s="1" customFormat="1" ht="6.96" customHeight="1">
      <c r="B120" s="36"/>
      <c r="C120" s="37"/>
      <c r="D120" s="37"/>
      <c r="E120" s="37"/>
      <c r="F120" s="37"/>
      <c r="G120" s="37"/>
      <c r="H120" s="37"/>
      <c r="I120" s="137"/>
      <c r="J120" s="37"/>
      <c r="K120" s="37"/>
      <c r="L120" s="41"/>
    </row>
    <row r="121" s="1" customFormat="1" ht="12" customHeight="1">
      <c r="B121" s="36"/>
      <c r="C121" s="30" t="s">
        <v>16</v>
      </c>
      <c r="D121" s="37"/>
      <c r="E121" s="37"/>
      <c r="F121" s="37"/>
      <c r="G121" s="37"/>
      <c r="H121" s="37"/>
      <c r="I121" s="137"/>
      <c r="J121" s="37"/>
      <c r="K121" s="37"/>
      <c r="L121" s="41"/>
    </row>
    <row r="122" s="1" customFormat="1" ht="16.5" customHeight="1">
      <c r="B122" s="36"/>
      <c r="C122" s="37"/>
      <c r="D122" s="37"/>
      <c r="E122" s="175" t="str">
        <f>E7</f>
        <v>Oprava kanalizačních přípojek na ul. 17. listopadu č.p. 146,147-Frýdek-Místek</v>
      </c>
      <c r="F122" s="30"/>
      <c r="G122" s="30"/>
      <c r="H122" s="30"/>
      <c r="I122" s="137"/>
      <c r="J122" s="37"/>
      <c r="K122" s="37"/>
      <c r="L122" s="41"/>
    </row>
    <row r="123" s="1" customFormat="1" ht="12" customHeight="1">
      <c r="B123" s="36"/>
      <c r="C123" s="30" t="s">
        <v>92</v>
      </c>
      <c r="D123" s="37"/>
      <c r="E123" s="37"/>
      <c r="F123" s="37"/>
      <c r="G123" s="37"/>
      <c r="H123" s="37"/>
      <c r="I123" s="137"/>
      <c r="J123" s="37"/>
      <c r="K123" s="37"/>
      <c r="L123" s="41"/>
    </row>
    <row r="124" s="1" customFormat="1" ht="16.5" customHeight="1">
      <c r="B124" s="36"/>
      <c r="C124" s="37"/>
      <c r="D124" s="37"/>
      <c r="E124" s="69" t="str">
        <f>E9</f>
        <v>3 - Uliční vpusti</v>
      </c>
      <c r="F124" s="37"/>
      <c r="G124" s="37"/>
      <c r="H124" s="37"/>
      <c r="I124" s="137"/>
      <c r="J124" s="37"/>
      <c r="K124" s="37"/>
      <c r="L124" s="41"/>
    </row>
    <row r="125" s="1" customFormat="1" ht="6.96" customHeight="1">
      <c r="B125" s="36"/>
      <c r="C125" s="37"/>
      <c r="D125" s="37"/>
      <c r="E125" s="37"/>
      <c r="F125" s="37"/>
      <c r="G125" s="37"/>
      <c r="H125" s="37"/>
      <c r="I125" s="137"/>
      <c r="J125" s="37"/>
      <c r="K125" s="37"/>
      <c r="L125" s="41"/>
    </row>
    <row r="126" s="1" customFormat="1" ht="12" customHeight="1">
      <c r="B126" s="36"/>
      <c r="C126" s="30" t="s">
        <v>20</v>
      </c>
      <c r="D126" s="37"/>
      <c r="E126" s="37"/>
      <c r="F126" s="25" t="str">
        <f>F12</f>
        <v>Frýdek - Místek</v>
      </c>
      <c r="G126" s="37"/>
      <c r="H126" s="37"/>
      <c r="I126" s="140" t="s">
        <v>22</v>
      </c>
      <c r="J126" s="72" t="str">
        <f>IF(J12="","",J12)</f>
        <v>8. 7. 2019</v>
      </c>
      <c r="K126" s="37"/>
      <c r="L126" s="41"/>
    </row>
    <row r="127" s="1" customFormat="1" ht="6.96" customHeight="1">
      <c r="B127" s="36"/>
      <c r="C127" s="37"/>
      <c r="D127" s="37"/>
      <c r="E127" s="37"/>
      <c r="F127" s="37"/>
      <c r="G127" s="37"/>
      <c r="H127" s="37"/>
      <c r="I127" s="137"/>
      <c r="J127" s="37"/>
      <c r="K127" s="37"/>
      <c r="L127" s="41"/>
    </row>
    <row r="128" s="1" customFormat="1" ht="15.15" customHeight="1">
      <c r="B128" s="36"/>
      <c r="C128" s="30" t="s">
        <v>24</v>
      </c>
      <c r="D128" s="37"/>
      <c r="E128" s="37"/>
      <c r="F128" s="25" t="str">
        <f>E15</f>
        <v>Statutární město Frýdek - Místek</v>
      </c>
      <c r="G128" s="37"/>
      <c r="H128" s="37"/>
      <c r="I128" s="140" t="s">
        <v>30</v>
      </c>
      <c r="J128" s="34" t="str">
        <f>E21</f>
        <v>Ing. Miloslav Klich</v>
      </c>
      <c r="K128" s="37"/>
      <c r="L128" s="41"/>
    </row>
    <row r="129" s="1" customFormat="1" ht="15.15" customHeight="1">
      <c r="B129" s="36"/>
      <c r="C129" s="30" t="s">
        <v>28</v>
      </c>
      <c r="D129" s="37"/>
      <c r="E129" s="37"/>
      <c r="F129" s="25" t="str">
        <f>IF(E18="","",E18)</f>
        <v>Vyplň údaj</v>
      </c>
      <c r="G129" s="37"/>
      <c r="H129" s="37"/>
      <c r="I129" s="140" t="s">
        <v>33</v>
      </c>
      <c r="J129" s="34" t="str">
        <f>E24</f>
        <v>Johančíková</v>
      </c>
      <c r="K129" s="37"/>
      <c r="L129" s="41"/>
    </row>
    <row r="130" s="1" customFormat="1" ht="10.32" customHeight="1">
      <c r="B130" s="36"/>
      <c r="C130" s="37"/>
      <c r="D130" s="37"/>
      <c r="E130" s="37"/>
      <c r="F130" s="37"/>
      <c r="G130" s="37"/>
      <c r="H130" s="37"/>
      <c r="I130" s="137"/>
      <c r="J130" s="37"/>
      <c r="K130" s="37"/>
      <c r="L130" s="41"/>
    </row>
    <row r="131" s="9" customFormat="1" ht="29.28" customHeight="1">
      <c r="B131" s="188"/>
      <c r="C131" s="189" t="s">
        <v>111</v>
      </c>
      <c r="D131" s="190" t="s">
        <v>61</v>
      </c>
      <c r="E131" s="190" t="s">
        <v>57</v>
      </c>
      <c r="F131" s="190" t="s">
        <v>58</v>
      </c>
      <c r="G131" s="190" t="s">
        <v>112</v>
      </c>
      <c r="H131" s="190" t="s">
        <v>113</v>
      </c>
      <c r="I131" s="191" t="s">
        <v>114</v>
      </c>
      <c r="J131" s="192" t="s">
        <v>96</v>
      </c>
      <c r="K131" s="193" t="s">
        <v>115</v>
      </c>
      <c r="L131" s="194"/>
      <c r="M131" s="93" t="s">
        <v>1</v>
      </c>
      <c r="N131" s="94" t="s">
        <v>40</v>
      </c>
      <c r="O131" s="94" t="s">
        <v>116</v>
      </c>
      <c r="P131" s="94" t="s">
        <v>117</v>
      </c>
      <c r="Q131" s="94" t="s">
        <v>118</v>
      </c>
      <c r="R131" s="94" t="s">
        <v>119</v>
      </c>
      <c r="S131" s="94" t="s">
        <v>120</v>
      </c>
      <c r="T131" s="95" t="s">
        <v>121</v>
      </c>
    </row>
    <row r="132" s="1" customFormat="1" ht="22.8" customHeight="1">
      <c r="B132" s="36"/>
      <c r="C132" s="100" t="s">
        <v>122</v>
      </c>
      <c r="D132" s="37"/>
      <c r="E132" s="37"/>
      <c r="F132" s="37"/>
      <c r="G132" s="37"/>
      <c r="H132" s="37"/>
      <c r="I132" s="137"/>
      <c r="J132" s="195">
        <f>BK132</f>
        <v>0</v>
      </c>
      <c r="K132" s="37"/>
      <c r="L132" s="41"/>
      <c r="M132" s="96"/>
      <c r="N132" s="97"/>
      <c r="O132" s="97"/>
      <c r="P132" s="196">
        <f>P133+P191</f>
        <v>0</v>
      </c>
      <c r="Q132" s="97"/>
      <c r="R132" s="196">
        <f>R133+R191</f>
        <v>0.99543619999999988</v>
      </c>
      <c r="S132" s="97"/>
      <c r="T132" s="197">
        <f>T133+T191</f>
        <v>2.0899999999999999</v>
      </c>
      <c r="AT132" s="15" t="s">
        <v>75</v>
      </c>
      <c r="AU132" s="15" t="s">
        <v>98</v>
      </c>
      <c r="BK132" s="198">
        <f>BK133+BK191</f>
        <v>0</v>
      </c>
    </row>
    <row r="133" s="10" customFormat="1" ht="25.92" customHeight="1">
      <c r="B133" s="199"/>
      <c r="C133" s="200"/>
      <c r="D133" s="201" t="s">
        <v>75</v>
      </c>
      <c r="E133" s="202" t="s">
        <v>446</v>
      </c>
      <c r="F133" s="202" t="s">
        <v>447</v>
      </c>
      <c r="G133" s="200"/>
      <c r="H133" s="200"/>
      <c r="I133" s="203"/>
      <c r="J133" s="204">
        <f>BK133</f>
        <v>0</v>
      </c>
      <c r="K133" s="200"/>
      <c r="L133" s="205"/>
      <c r="M133" s="206"/>
      <c r="N133" s="207"/>
      <c r="O133" s="207"/>
      <c r="P133" s="208">
        <f>P134+P164+P169+P172+P177+P183+P189</f>
        <v>0</v>
      </c>
      <c r="Q133" s="207"/>
      <c r="R133" s="208">
        <f>R134+R164+R169+R172+R177+R183+R189</f>
        <v>0.61186659999999993</v>
      </c>
      <c r="S133" s="207"/>
      <c r="T133" s="209">
        <f>T134+T164+T169+T172+T177+T183+T189</f>
        <v>1.6499999999999999</v>
      </c>
      <c r="AR133" s="210" t="s">
        <v>81</v>
      </c>
      <c r="AT133" s="211" t="s">
        <v>75</v>
      </c>
      <c r="AU133" s="211" t="s">
        <v>76</v>
      </c>
      <c r="AY133" s="210" t="s">
        <v>124</v>
      </c>
      <c r="BK133" s="212">
        <f>BK134+BK164+BK169+BK172+BK177+BK183+BK189</f>
        <v>0</v>
      </c>
    </row>
    <row r="134" s="10" customFormat="1" ht="22.8" customHeight="1">
      <c r="B134" s="199"/>
      <c r="C134" s="200"/>
      <c r="D134" s="201" t="s">
        <v>75</v>
      </c>
      <c r="E134" s="272" t="s">
        <v>81</v>
      </c>
      <c r="F134" s="272" t="s">
        <v>123</v>
      </c>
      <c r="G134" s="200"/>
      <c r="H134" s="200"/>
      <c r="I134" s="203"/>
      <c r="J134" s="273">
        <f>BK134</f>
        <v>0</v>
      </c>
      <c r="K134" s="200"/>
      <c r="L134" s="205"/>
      <c r="M134" s="206"/>
      <c r="N134" s="207"/>
      <c r="O134" s="207"/>
      <c r="P134" s="208">
        <f>SUM(P135:P163)</f>
        <v>0</v>
      </c>
      <c r="Q134" s="207"/>
      <c r="R134" s="208">
        <f>SUM(R135:R163)</f>
        <v>0.019244400000000002</v>
      </c>
      <c r="S134" s="207"/>
      <c r="T134" s="209">
        <f>SUM(T135:T163)</f>
        <v>0</v>
      </c>
      <c r="AR134" s="210" t="s">
        <v>81</v>
      </c>
      <c r="AT134" s="211" t="s">
        <v>75</v>
      </c>
      <c r="AU134" s="211" t="s">
        <v>81</v>
      </c>
      <c r="AY134" s="210" t="s">
        <v>124</v>
      </c>
      <c r="BK134" s="212">
        <f>SUM(BK135:BK163)</f>
        <v>0</v>
      </c>
    </row>
    <row r="135" s="1" customFormat="1" ht="24" customHeight="1">
      <c r="B135" s="36"/>
      <c r="C135" s="213" t="s">
        <v>81</v>
      </c>
      <c r="D135" s="213" t="s">
        <v>125</v>
      </c>
      <c r="E135" s="214" t="s">
        <v>150</v>
      </c>
      <c r="F135" s="215" t="s">
        <v>151</v>
      </c>
      <c r="G135" s="216" t="s">
        <v>128</v>
      </c>
      <c r="H135" s="217">
        <v>9.7370000000000001</v>
      </c>
      <c r="I135" s="218"/>
      <c r="J135" s="219">
        <f>ROUND(I135*H135,2)</f>
        <v>0</v>
      </c>
      <c r="K135" s="215" t="s">
        <v>129</v>
      </c>
      <c r="L135" s="41"/>
      <c r="M135" s="220" t="s">
        <v>1</v>
      </c>
      <c r="N135" s="221" t="s">
        <v>41</v>
      </c>
      <c r="O135" s="84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AR135" s="224" t="s">
        <v>130</v>
      </c>
      <c r="AT135" s="224" t="s">
        <v>125</v>
      </c>
      <c r="AU135" s="224" t="s">
        <v>85</v>
      </c>
      <c r="AY135" s="15" t="s">
        <v>124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5" t="s">
        <v>81</v>
      </c>
      <c r="BK135" s="225">
        <f>ROUND(I135*H135,2)</f>
        <v>0</v>
      </c>
      <c r="BL135" s="15" t="s">
        <v>130</v>
      </c>
      <c r="BM135" s="224" t="s">
        <v>448</v>
      </c>
    </row>
    <row r="136" s="12" customFormat="1">
      <c r="B136" s="238"/>
      <c r="C136" s="239"/>
      <c r="D136" s="228" t="s">
        <v>132</v>
      </c>
      <c r="E136" s="240" t="s">
        <v>1</v>
      </c>
      <c r="F136" s="241" t="s">
        <v>449</v>
      </c>
      <c r="G136" s="239"/>
      <c r="H136" s="240" t="s">
        <v>1</v>
      </c>
      <c r="I136" s="242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132</v>
      </c>
      <c r="AU136" s="247" t="s">
        <v>85</v>
      </c>
      <c r="AV136" s="12" t="s">
        <v>81</v>
      </c>
      <c r="AW136" s="12" t="s">
        <v>32</v>
      </c>
      <c r="AX136" s="12" t="s">
        <v>76</v>
      </c>
      <c r="AY136" s="247" t="s">
        <v>124</v>
      </c>
    </row>
    <row r="137" s="11" customFormat="1">
      <c r="B137" s="226"/>
      <c r="C137" s="227"/>
      <c r="D137" s="228" t="s">
        <v>132</v>
      </c>
      <c r="E137" s="229" t="s">
        <v>1</v>
      </c>
      <c r="F137" s="230" t="s">
        <v>450</v>
      </c>
      <c r="G137" s="227"/>
      <c r="H137" s="231">
        <v>1.4279999999999999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132</v>
      </c>
      <c r="AU137" s="237" t="s">
        <v>85</v>
      </c>
      <c r="AV137" s="11" t="s">
        <v>85</v>
      </c>
      <c r="AW137" s="11" t="s">
        <v>32</v>
      </c>
      <c r="AX137" s="11" t="s">
        <v>76</v>
      </c>
      <c r="AY137" s="237" t="s">
        <v>124</v>
      </c>
    </row>
    <row r="138" s="12" customFormat="1">
      <c r="B138" s="238"/>
      <c r="C138" s="239"/>
      <c r="D138" s="228" t="s">
        <v>132</v>
      </c>
      <c r="E138" s="240" t="s">
        <v>1</v>
      </c>
      <c r="F138" s="241" t="s">
        <v>451</v>
      </c>
      <c r="G138" s="239"/>
      <c r="H138" s="240" t="s">
        <v>1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132</v>
      </c>
      <c r="AU138" s="247" t="s">
        <v>85</v>
      </c>
      <c r="AV138" s="12" t="s">
        <v>81</v>
      </c>
      <c r="AW138" s="12" t="s">
        <v>32</v>
      </c>
      <c r="AX138" s="12" t="s">
        <v>76</v>
      </c>
      <c r="AY138" s="247" t="s">
        <v>124</v>
      </c>
    </row>
    <row r="139" s="11" customFormat="1">
      <c r="B139" s="226"/>
      <c r="C139" s="227"/>
      <c r="D139" s="228" t="s">
        <v>132</v>
      </c>
      <c r="E139" s="229" t="s">
        <v>1</v>
      </c>
      <c r="F139" s="230" t="s">
        <v>452</v>
      </c>
      <c r="G139" s="227"/>
      <c r="H139" s="231">
        <v>1.343</v>
      </c>
      <c r="I139" s="232"/>
      <c r="J139" s="227"/>
      <c r="K139" s="227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132</v>
      </c>
      <c r="AU139" s="237" t="s">
        <v>85</v>
      </c>
      <c r="AV139" s="11" t="s">
        <v>85</v>
      </c>
      <c r="AW139" s="11" t="s">
        <v>32</v>
      </c>
      <c r="AX139" s="11" t="s">
        <v>76</v>
      </c>
      <c r="AY139" s="237" t="s">
        <v>124</v>
      </c>
    </row>
    <row r="140" s="12" customFormat="1">
      <c r="B140" s="238"/>
      <c r="C140" s="239"/>
      <c r="D140" s="228" t="s">
        <v>132</v>
      </c>
      <c r="E140" s="240" t="s">
        <v>1</v>
      </c>
      <c r="F140" s="241" t="s">
        <v>453</v>
      </c>
      <c r="G140" s="239"/>
      <c r="H140" s="240" t="s">
        <v>1</v>
      </c>
      <c r="I140" s="242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132</v>
      </c>
      <c r="AU140" s="247" t="s">
        <v>85</v>
      </c>
      <c r="AV140" s="12" t="s">
        <v>81</v>
      </c>
      <c r="AW140" s="12" t="s">
        <v>32</v>
      </c>
      <c r="AX140" s="12" t="s">
        <v>76</v>
      </c>
      <c r="AY140" s="247" t="s">
        <v>124</v>
      </c>
    </row>
    <row r="141" s="11" customFormat="1">
      <c r="B141" s="226"/>
      <c r="C141" s="227"/>
      <c r="D141" s="228" t="s">
        <v>132</v>
      </c>
      <c r="E141" s="229" t="s">
        <v>1</v>
      </c>
      <c r="F141" s="230" t="s">
        <v>454</v>
      </c>
      <c r="G141" s="227"/>
      <c r="H141" s="231">
        <v>6.9660000000000002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132</v>
      </c>
      <c r="AU141" s="237" t="s">
        <v>85</v>
      </c>
      <c r="AV141" s="11" t="s">
        <v>85</v>
      </c>
      <c r="AW141" s="11" t="s">
        <v>32</v>
      </c>
      <c r="AX141" s="11" t="s">
        <v>76</v>
      </c>
      <c r="AY141" s="237" t="s">
        <v>124</v>
      </c>
    </row>
    <row r="142" s="1" customFormat="1" ht="24" customHeight="1">
      <c r="B142" s="36"/>
      <c r="C142" s="213" t="s">
        <v>85</v>
      </c>
      <c r="D142" s="213" t="s">
        <v>125</v>
      </c>
      <c r="E142" s="214" t="s">
        <v>156</v>
      </c>
      <c r="F142" s="215" t="s">
        <v>157</v>
      </c>
      <c r="G142" s="216" t="s">
        <v>128</v>
      </c>
      <c r="H142" s="217">
        <v>9.7370000000000001</v>
      </c>
      <c r="I142" s="218"/>
      <c r="J142" s="219">
        <f>ROUND(I142*H142,2)</f>
        <v>0</v>
      </c>
      <c r="K142" s="215" t="s">
        <v>129</v>
      </c>
      <c r="L142" s="41"/>
      <c r="M142" s="220" t="s">
        <v>1</v>
      </c>
      <c r="N142" s="221" t="s">
        <v>41</v>
      </c>
      <c r="O142" s="84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AR142" s="224" t="s">
        <v>130</v>
      </c>
      <c r="AT142" s="224" t="s">
        <v>125</v>
      </c>
      <c r="AU142" s="224" t="s">
        <v>85</v>
      </c>
      <c r="AY142" s="15" t="s">
        <v>124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5" t="s">
        <v>81</v>
      </c>
      <c r="BK142" s="225">
        <f>ROUND(I142*H142,2)</f>
        <v>0</v>
      </c>
      <c r="BL142" s="15" t="s">
        <v>130</v>
      </c>
      <c r="BM142" s="224" t="s">
        <v>455</v>
      </c>
    </row>
    <row r="143" s="1" customFormat="1" ht="16.5" customHeight="1">
      <c r="B143" s="36"/>
      <c r="C143" s="213" t="s">
        <v>88</v>
      </c>
      <c r="D143" s="213" t="s">
        <v>125</v>
      </c>
      <c r="E143" s="214" t="s">
        <v>176</v>
      </c>
      <c r="F143" s="215" t="s">
        <v>177</v>
      </c>
      <c r="G143" s="216" t="s">
        <v>162</v>
      </c>
      <c r="H143" s="217">
        <v>22.91</v>
      </c>
      <c r="I143" s="218"/>
      <c r="J143" s="219">
        <f>ROUND(I143*H143,2)</f>
        <v>0</v>
      </c>
      <c r="K143" s="215" t="s">
        <v>129</v>
      </c>
      <c r="L143" s="41"/>
      <c r="M143" s="220" t="s">
        <v>1</v>
      </c>
      <c r="N143" s="221" t="s">
        <v>41</v>
      </c>
      <c r="O143" s="84"/>
      <c r="P143" s="222">
        <f>O143*H143</f>
        <v>0</v>
      </c>
      <c r="Q143" s="222">
        <v>0.00084000000000000003</v>
      </c>
      <c r="R143" s="222">
        <f>Q143*H143</f>
        <v>0.019244400000000002</v>
      </c>
      <c r="S143" s="222">
        <v>0</v>
      </c>
      <c r="T143" s="223">
        <f>S143*H143</f>
        <v>0</v>
      </c>
      <c r="AR143" s="224" t="s">
        <v>130</v>
      </c>
      <c r="AT143" s="224" t="s">
        <v>125</v>
      </c>
      <c r="AU143" s="224" t="s">
        <v>85</v>
      </c>
      <c r="AY143" s="15" t="s">
        <v>124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5" t="s">
        <v>81</v>
      </c>
      <c r="BK143" s="225">
        <f>ROUND(I143*H143,2)</f>
        <v>0</v>
      </c>
      <c r="BL143" s="15" t="s">
        <v>130</v>
      </c>
      <c r="BM143" s="224" t="s">
        <v>456</v>
      </c>
    </row>
    <row r="144" s="11" customFormat="1">
      <c r="B144" s="226"/>
      <c r="C144" s="227"/>
      <c r="D144" s="228" t="s">
        <v>132</v>
      </c>
      <c r="E144" s="229" t="s">
        <v>1</v>
      </c>
      <c r="F144" s="230" t="s">
        <v>457</v>
      </c>
      <c r="G144" s="227"/>
      <c r="H144" s="231">
        <v>3.3599999999999999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132</v>
      </c>
      <c r="AU144" s="237" t="s">
        <v>85</v>
      </c>
      <c r="AV144" s="11" t="s">
        <v>85</v>
      </c>
      <c r="AW144" s="11" t="s">
        <v>32</v>
      </c>
      <c r="AX144" s="11" t="s">
        <v>76</v>
      </c>
      <c r="AY144" s="237" t="s">
        <v>124</v>
      </c>
    </row>
    <row r="145" s="11" customFormat="1">
      <c r="B145" s="226"/>
      <c r="C145" s="227"/>
      <c r="D145" s="228" t="s">
        <v>132</v>
      </c>
      <c r="E145" s="229" t="s">
        <v>1</v>
      </c>
      <c r="F145" s="230" t="s">
        <v>458</v>
      </c>
      <c r="G145" s="227"/>
      <c r="H145" s="231">
        <v>3.1600000000000001</v>
      </c>
      <c r="I145" s="232"/>
      <c r="J145" s="227"/>
      <c r="K145" s="227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132</v>
      </c>
      <c r="AU145" s="237" t="s">
        <v>85</v>
      </c>
      <c r="AV145" s="11" t="s">
        <v>85</v>
      </c>
      <c r="AW145" s="11" t="s">
        <v>32</v>
      </c>
      <c r="AX145" s="11" t="s">
        <v>76</v>
      </c>
      <c r="AY145" s="237" t="s">
        <v>124</v>
      </c>
    </row>
    <row r="146" s="11" customFormat="1">
      <c r="B146" s="226"/>
      <c r="C146" s="227"/>
      <c r="D146" s="228" t="s">
        <v>132</v>
      </c>
      <c r="E146" s="229" t="s">
        <v>1</v>
      </c>
      <c r="F146" s="230" t="s">
        <v>459</v>
      </c>
      <c r="G146" s="227"/>
      <c r="H146" s="231">
        <v>16.390000000000001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132</v>
      </c>
      <c r="AU146" s="237" t="s">
        <v>85</v>
      </c>
      <c r="AV146" s="11" t="s">
        <v>85</v>
      </c>
      <c r="AW146" s="11" t="s">
        <v>32</v>
      </c>
      <c r="AX146" s="11" t="s">
        <v>76</v>
      </c>
      <c r="AY146" s="237" t="s">
        <v>124</v>
      </c>
    </row>
    <row r="147" s="1" customFormat="1" ht="24" customHeight="1">
      <c r="B147" s="36"/>
      <c r="C147" s="213" t="s">
        <v>130</v>
      </c>
      <c r="D147" s="213" t="s">
        <v>125</v>
      </c>
      <c r="E147" s="214" t="s">
        <v>171</v>
      </c>
      <c r="F147" s="215" t="s">
        <v>172</v>
      </c>
      <c r="G147" s="216" t="s">
        <v>162</v>
      </c>
      <c r="H147" s="217">
        <v>22.91</v>
      </c>
      <c r="I147" s="218"/>
      <c r="J147" s="219">
        <f>ROUND(I147*H147,2)</f>
        <v>0</v>
      </c>
      <c r="K147" s="215" t="s">
        <v>129</v>
      </c>
      <c r="L147" s="41"/>
      <c r="M147" s="220" t="s">
        <v>1</v>
      </c>
      <c r="N147" s="221" t="s">
        <v>41</v>
      </c>
      <c r="O147" s="84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AR147" s="224" t="s">
        <v>130</v>
      </c>
      <c r="AT147" s="224" t="s">
        <v>125</v>
      </c>
      <c r="AU147" s="224" t="s">
        <v>85</v>
      </c>
      <c r="AY147" s="15" t="s">
        <v>124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5" t="s">
        <v>81</v>
      </c>
      <c r="BK147" s="225">
        <f>ROUND(I147*H147,2)</f>
        <v>0</v>
      </c>
      <c r="BL147" s="15" t="s">
        <v>130</v>
      </c>
      <c r="BM147" s="224" t="s">
        <v>460</v>
      </c>
    </row>
    <row r="148" s="1" customFormat="1" ht="24" customHeight="1">
      <c r="B148" s="36"/>
      <c r="C148" s="213" t="s">
        <v>461</v>
      </c>
      <c r="D148" s="213" t="s">
        <v>125</v>
      </c>
      <c r="E148" s="214" t="s">
        <v>206</v>
      </c>
      <c r="F148" s="215" t="s">
        <v>207</v>
      </c>
      <c r="G148" s="216" t="s">
        <v>128</v>
      </c>
      <c r="H148" s="217">
        <v>9.7370000000000001</v>
      </c>
      <c r="I148" s="218"/>
      <c r="J148" s="219">
        <f>ROUND(I148*H148,2)</f>
        <v>0</v>
      </c>
      <c r="K148" s="215" t="s">
        <v>129</v>
      </c>
      <c r="L148" s="41"/>
      <c r="M148" s="220" t="s">
        <v>1</v>
      </c>
      <c r="N148" s="221" t="s">
        <v>41</v>
      </c>
      <c r="O148" s="84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AR148" s="224" t="s">
        <v>130</v>
      </c>
      <c r="AT148" s="224" t="s">
        <v>125</v>
      </c>
      <c r="AU148" s="224" t="s">
        <v>85</v>
      </c>
      <c r="AY148" s="15" t="s">
        <v>124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5" t="s">
        <v>81</v>
      </c>
      <c r="BK148" s="225">
        <f>ROUND(I148*H148,2)</f>
        <v>0</v>
      </c>
      <c r="BL148" s="15" t="s">
        <v>130</v>
      </c>
      <c r="BM148" s="224" t="s">
        <v>462</v>
      </c>
    </row>
    <row r="149" s="1" customFormat="1" ht="24" customHeight="1">
      <c r="B149" s="36"/>
      <c r="C149" s="213" t="s">
        <v>145</v>
      </c>
      <c r="D149" s="213" t="s">
        <v>125</v>
      </c>
      <c r="E149" s="214" t="s">
        <v>180</v>
      </c>
      <c r="F149" s="215" t="s">
        <v>181</v>
      </c>
      <c r="G149" s="216" t="s">
        <v>128</v>
      </c>
      <c r="H149" s="217">
        <v>6.2320000000000002</v>
      </c>
      <c r="I149" s="218"/>
      <c r="J149" s="219">
        <f>ROUND(I149*H149,2)</f>
        <v>0</v>
      </c>
      <c r="K149" s="215" t="s">
        <v>129</v>
      </c>
      <c r="L149" s="41"/>
      <c r="M149" s="220" t="s">
        <v>1</v>
      </c>
      <c r="N149" s="221" t="s">
        <v>41</v>
      </c>
      <c r="O149" s="84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AR149" s="224" t="s">
        <v>130</v>
      </c>
      <c r="AT149" s="224" t="s">
        <v>125</v>
      </c>
      <c r="AU149" s="224" t="s">
        <v>85</v>
      </c>
      <c r="AY149" s="15" t="s">
        <v>124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5" t="s">
        <v>81</v>
      </c>
      <c r="BK149" s="225">
        <f>ROUND(I149*H149,2)</f>
        <v>0</v>
      </c>
      <c r="BL149" s="15" t="s">
        <v>130</v>
      </c>
      <c r="BM149" s="224" t="s">
        <v>463</v>
      </c>
    </row>
    <row r="150" s="12" customFormat="1">
      <c r="B150" s="238"/>
      <c r="C150" s="239"/>
      <c r="D150" s="228" t="s">
        <v>132</v>
      </c>
      <c r="E150" s="240" t="s">
        <v>1</v>
      </c>
      <c r="F150" s="241" t="s">
        <v>185</v>
      </c>
      <c r="G150" s="239"/>
      <c r="H150" s="240" t="s">
        <v>1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132</v>
      </c>
      <c r="AU150" s="247" t="s">
        <v>85</v>
      </c>
      <c r="AV150" s="12" t="s">
        <v>81</v>
      </c>
      <c r="AW150" s="12" t="s">
        <v>32</v>
      </c>
      <c r="AX150" s="12" t="s">
        <v>76</v>
      </c>
      <c r="AY150" s="247" t="s">
        <v>124</v>
      </c>
    </row>
    <row r="151" s="11" customFormat="1">
      <c r="B151" s="226"/>
      <c r="C151" s="227"/>
      <c r="D151" s="228" t="s">
        <v>132</v>
      </c>
      <c r="E151" s="229" t="s">
        <v>1</v>
      </c>
      <c r="F151" s="230" t="s">
        <v>464</v>
      </c>
      <c r="G151" s="227"/>
      <c r="H151" s="231">
        <v>0.96099999999999997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132</v>
      </c>
      <c r="AU151" s="237" t="s">
        <v>85</v>
      </c>
      <c r="AV151" s="11" t="s">
        <v>85</v>
      </c>
      <c r="AW151" s="11" t="s">
        <v>32</v>
      </c>
      <c r="AX151" s="11" t="s">
        <v>76</v>
      </c>
      <c r="AY151" s="237" t="s">
        <v>124</v>
      </c>
    </row>
    <row r="152" s="11" customFormat="1">
      <c r="B152" s="226"/>
      <c r="C152" s="227"/>
      <c r="D152" s="228" t="s">
        <v>132</v>
      </c>
      <c r="E152" s="229" t="s">
        <v>1</v>
      </c>
      <c r="F152" s="230" t="s">
        <v>465</v>
      </c>
      <c r="G152" s="227"/>
      <c r="H152" s="231">
        <v>0.876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132</v>
      </c>
      <c r="AU152" s="237" t="s">
        <v>85</v>
      </c>
      <c r="AV152" s="11" t="s">
        <v>85</v>
      </c>
      <c r="AW152" s="11" t="s">
        <v>32</v>
      </c>
      <c r="AX152" s="11" t="s">
        <v>76</v>
      </c>
      <c r="AY152" s="237" t="s">
        <v>124</v>
      </c>
    </row>
    <row r="153" s="11" customFormat="1">
      <c r="B153" s="226"/>
      <c r="C153" s="227"/>
      <c r="D153" s="228" t="s">
        <v>132</v>
      </c>
      <c r="E153" s="229" t="s">
        <v>1</v>
      </c>
      <c r="F153" s="230" t="s">
        <v>466</v>
      </c>
      <c r="G153" s="227"/>
      <c r="H153" s="231">
        <v>4.3949999999999996</v>
      </c>
      <c r="I153" s="232"/>
      <c r="J153" s="227"/>
      <c r="K153" s="227"/>
      <c r="L153" s="233"/>
      <c r="M153" s="234"/>
      <c r="N153" s="235"/>
      <c r="O153" s="235"/>
      <c r="P153" s="235"/>
      <c r="Q153" s="235"/>
      <c r="R153" s="235"/>
      <c r="S153" s="235"/>
      <c r="T153" s="236"/>
      <c r="AT153" s="237" t="s">
        <v>132</v>
      </c>
      <c r="AU153" s="237" t="s">
        <v>85</v>
      </c>
      <c r="AV153" s="11" t="s">
        <v>85</v>
      </c>
      <c r="AW153" s="11" t="s">
        <v>32</v>
      </c>
      <c r="AX153" s="11" t="s">
        <v>76</v>
      </c>
      <c r="AY153" s="237" t="s">
        <v>124</v>
      </c>
    </row>
    <row r="154" s="1" customFormat="1" ht="16.5" customHeight="1">
      <c r="B154" s="36"/>
      <c r="C154" s="248" t="s">
        <v>149</v>
      </c>
      <c r="D154" s="248" t="s">
        <v>189</v>
      </c>
      <c r="E154" s="249" t="s">
        <v>190</v>
      </c>
      <c r="F154" s="250" t="s">
        <v>191</v>
      </c>
      <c r="G154" s="251" t="s">
        <v>192</v>
      </c>
      <c r="H154" s="252">
        <v>11.903000000000001</v>
      </c>
      <c r="I154" s="253"/>
      <c r="J154" s="254">
        <f>ROUND(I154*H154,2)</f>
        <v>0</v>
      </c>
      <c r="K154" s="250" t="s">
        <v>129</v>
      </c>
      <c r="L154" s="255"/>
      <c r="M154" s="256" t="s">
        <v>1</v>
      </c>
      <c r="N154" s="257" t="s">
        <v>41</v>
      </c>
      <c r="O154" s="84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AR154" s="224" t="s">
        <v>159</v>
      </c>
      <c r="AT154" s="224" t="s">
        <v>189</v>
      </c>
      <c r="AU154" s="224" t="s">
        <v>85</v>
      </c>
      <c r="AY154" s="15" t="s">
        <v>124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5" t="s">
        <v>81</v>
      </c>
      <c r="BK154" s="225">
        <f>ROUND(I154*H154,2)</f>
        <v>0</v>
      </c>
      <c r="BL154" s="15" t="s">
        <v>130</v>
      </c>
      <c r="BM154" s="224" t="s">
        <v>467</v>
      </c>
    </row>
    <row r="155" s="11" customFormat="1">
      <c r="B155" s="226"/>
      <c r="C155" s="227"/>
      <c r="D155" s="228" t="s">
        <v>132</v>
      </c>
      <c r="E155" s="227"/>
      <c r="F155" s="230" t="s">
        <v>468</v>
      </c>
      <c r="G155" s="227"/>
      <c r="H155" s="231">
        <v>11.903000000000001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132</v>
      </c>
      <c r="AU155" s="237" t="s">
        <v>85</v>
      </c>
      <c r="AV155" s="11" t="s">
        <v>85</v>
      </c>
      <c r="AW155" s="11" t="s">
        <v>4</v>
      </c>
      <c r="AX155" s="11" t="s">
        <v>81</v>
      </c>
      <c r="AY155" s="237" t="s">
        <v>124</v>
      </c>
    </row>
    <row r="156" s="1" customFormat="1" ht="24" customHeight="1">
      <c r="B156" s="36"/>
      <c r="C156" s="213" t="s">
        <v>155</v>
      </c>
      <c r="D156" s="213" t="s">
        <v>125</v>
      </c>
      <c r="E156" s="214" t="s">
        <v>196</v>
      </c>
      <c r="F156" s="215" t="s">
        <v>197</v>
      </c>
      <c r="G156" s="216" t="s">
        <v>128</v>
      </c>
      <c r="H156" s="217">
        <v>2.8690000000000002</v>
      </c>
      <c r="I156" s="218"/>
      <c r="J156" s="219">
        <f>ROUND(I156*H156,2)</f>
        <v>0</v>
      </c>
      <c r="K156" s="215" t="s">
        <v>129</v>
      </c>
      <c r="L156" s="41"/>
      <c r="M156" s="220" t="s">
        <v>1</v>
      </c>
      <c r="N156" s="221" t="s">
        <v>41</v>
      </c>
      <c r="O156" s="84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AR156" s="224" t="s">
        <v>130</v>
      </c>
      <c r="AT156" s="224" t="s">
        <v>125</v>
      </c>
      <c r="AU156" s="224" t="s">
        <v>85</v>
      </c>
      <c r="AY156" s="15" t="s">
        <v>124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5" t="s">
        <v>81</v>
      </c>
      <c r="BK156" s="225">
        <f>ROUND(I156*H156,2)</f>
        <v>0</v>
      </c>
      <c r="BL156" s="15" t="s">
        <v>130</v>
      </c>
      <c r="BM156" s="224" t="s">
        <v>469</v>
      </c>
    </row>
    <row r="157" s="11" customFormat="1">
      <c r="B157" s="226"/>
      <c r="C157" s="227"/>
      <c r="D157" s="228" t="s">
        <v>132</v>
      </c>
      <c r="E157" s="229" t="s">
        <v>1</v>
      </c>
      <c r="F157" s="230" t="s">
        <v>470</v>
      </c>
      <c r="G157" s="227"/>
      <c r="H157" s="231">
        <v>2.8690000000000002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AT157" s="237" t="s">
        <v>132</v>
      </c>
      <c r="AU157" s="237" t="s">
        <v>85</v>
      </c>
      <c r="AV157" s="11" t="s">
        <v>85</v>
      </c>
      <c r="AW157" s="11" t="s">
        <v>32</v>
      </c>
      <c r="AX157" s="11" t="s">
        <v>76</v>
      </c>
      <c r="AY157" s="237" t="s">
        <v>124</v>
      </c>
    </row>
    <row r="158" s="1" customFormat="1" ht="16.5" customHeight="1">
      <c r="B158" s="36"/>
      <c r="C158" s="248" t="s">
        <v>159</v>
      </c>
      <c r="D158" s="248" t="s">
        <v>189</v>
      </c>
      <c r="E158" s="249" t="s">
        <v>201</v>
      </c>
      <c r="F158" s="250" t="s">
        <v>202</v>
      </c>
      <c r="G158" s="251" t="s">
        <v>192</v>
      </c>
      <c r="H158" s="252">
        <v>5.7380000000000004</v>
      </c>
      <c r="I158" s="253"/>
      <c r="J158" s="254">
        <f>ROUND(I158*H158,2)</f>
        <v>0</v>
      </c>
      <c r="K158" s="250" t="s">
        <v>129</v>
      </c>
      <c r="L158" s="255"/>
      <c r="M158" s="256" t="s">
        <v>1</v>
      </c>
      <c r="N158" s="257" t="s">
        <v>41</v>
      </c>
      <c r="O158" s="84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AR158" s="224" t="s">
        <v>159</v>
      </c>
      <c r="AT158" s="224" t="s">
        <v>189</v>
      </c>
      <c r="AU158" s="224" t="s">
        <v>85</v>
      </c>
      <c r="AY158" s="15" t="s">
        <v>124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5" t="s">
        <v>81</v>
      </c>
      <c r="BK158" s="225">
        <f>ROUND(I158*H158,2)</f>
        <v>0</v>
      </c>
      <c r="BL158" s="15" t="s">
        <v>130</v>
      </c>
      <c r="BM158" s="224" t="s">
        <v>471</v>
      </c>
    </row>
    <row r="159" s="11" customFormat="1">
      <c r="B159" s="226"/>
      <c r="C159" s="227"/>
      <c r="D159" s="228" t="s">
        <v>132</v>
      </c>
      <c r="E159" s="227"/>
      <c r="F159" s="230" t="s">
        <v>472</v>
      </c>
      <c r="G159" s="227"/>
      <c r="H159" s="231">
        <v>5.7380000000000004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132</v>
      </c>
      <c r="AU159" s="237" t="s">
        <v>85</v>
      </c>
      <c r="AV159" s="11" t="s">
        <v>85</v>
      </c>
      <c r="AW159" s="11" t="s">
        <v>4</v>
      </c>
      <c r="AX159" s="11" t="s">
        <v>81</v>
      </c>
      <c r="AY159" s="237" t="s">
        <v>124</v>
      </c>
    </row>
    <row r="160" s="1" customFormat="1" ht="24" customHeight="1">
      <c r="B160" s="36"/>
      <c r="C160" s="213" t="s">
        <v>166</v>
      </c>
      <c r="D160" s="213" t="s">
        <v>125</v>
      </c>
      <c r="E160" s="214" t="s">
        <v>210</v>
      </c>
      <c r="F160" s="215" t="s">
        <v>211</v>
      </c>
      <c r="G160" s="216" t="s">
        <v>128</v>
      </c>
      <c r="H160" s="217">
        <v>9.7370000000000001</v>
      </c>
      <c r="I160" s="218"/>
      <c r="J160" s="219">
        <f>ROUND(I160*H160,2)</f>
        <v>0</v>
      </c>
      <c r="K160" s="215" t="s">
        <v>129</v>
      </c>
      <c r="L160" s="41"/>
      <c r="M160" s="220" t="s">
        <v>1</v>
      </c>
      <c r="N160" s="221" t="s">
        <v>41</v>
      </c>
      <c r="O160" s="84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AR160" s="224" t="s">
        <v>130</v>
      </c>
      <c r="AT160" s="224" t="s">
        <v>125</v>
      </c>
      <c r="AU160" s="224" t="s">
        <v>85</v>
      </c>
      <c r="AY160" s="15" t="s">
        <v>124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5" t="s">
        <v>81</v>
      </c>
      <c r="BK160" s="225">
        <f>ROUND(I160*H160,2)</f>
        <v>0</v>
      </c>
      <c r="BL160" s="15" t="s">
        <v>130</v>
      </c>
      <c r="BM160" s="224" t="s">
        <v>473</v>
      </c>
    </row>
    <row r="161" s="1" customFormat="1" ht="16.5" customHeight="1">
      <c r="B161" s="36"/>
      <c r="C161" s="213" t="s">
        <v>170</v>
      </c>
      <c r="D161" s="213" t="s">
        <v>125</v>
      </c>
      <c r="E161" s="214" t="s">
        <v>215</v>
      </c>
      <c r="F161" s="215" t="s">
        <v>216</v>
      </c>
      <c r="G161" s="216" t="s">
        <v>128</v>
      </c>
      <c r="H161" s="217">
        <v>9.7370000000000001</v>
      </c>
      <c r="I161" s="218"/>
      <c r="J161" s="219">
        <f>ROUND(I161*H161,2)</f>
        <v>0</v>
      </c>
      <c r="K161" s="215" t="s">
        <v>129</v>
      </c>
      <c r="L161" s="41"/>
      <c r="M161" s="220" t="s">
        <v>1</v>
      </c>
      <c r="N161" s="221" t="s">
        <v>41</v>
      </c>
      <c r="O161" s="84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AR161" s="224" t="s">
        <v>130</v>
      </c>
      <c r="AT161" s="224" t="s">
        <v>125</v>
      </c>
      <c r="AU161" s="224" t="s">
        <v>85</v>
      </c>
      <c r="AY161" s="15" t="s">
        <v>124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5" t="s">
        <v>81</v>
      </c>
      <c r="BK161" s="225">
        <f>ROUND(I161*H161,2)</f>
        <v>0</v>
      </c>
      <c r="BL161" s="15" t="s">
        <v>130</v>
      </c>
      <c r="BM161" s="224" t="s">
        <v>474</v>
      </c>
    </row>
    <row r="162" s="1" customFormat="1" ht="24" customHeight="1">
      <c r="B162" s="36"/>
      <c r="C162" s="213" t="s">
        <v>175</v>
      </c>
      <c r="D162" s="213" t="s">
        <v>125</v>
      </c>
      <c r="E162" s="214" t="s">
        <v>219</v>
      </c>
      <c r="F162" s="215" t="s">
        <v>220</v>
      </c>
      <c r="G162" s="216" t="s">
        <v>192</v>
      </c>
      <c r="H162" s="217">
        <v>15.579000000000001</v>
      </c>
      <c r="I162" s="218"/>
      <c r="J162" s="219">
        <f>ROUND(I162*H162,2)</f>
        <v>0</v>
      </c>
      <c r="K162" s="215" t="s">
        <v>129</v>
      </c>
      <c r="L162" s="41"/>
      <c r="M162" s="220" t="s">
        <v>1</v>
      </c>
      <c r="N162" s="221" t="s">
        <v>41</v>
      </c>
      <c r="O162" s="84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AR162" s="224" t="s">
        <v>130</v>
      </c>
      <c r="AT162" s="224" t="s">
        <v>125</v>
      </c>
      <c r="AU162" s="224" t="s">
        <v>85</v>
      </c>
      <c r="AY162" s="15" t="s">
        <v>124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5" t="s">
        <v>81</v>
      </c>
      <c r="BK162" s="225">
        <f>ROUND(I162*H162,2)</f>
        <v>0</v>
      </c>
      <c r="BL162" s="15" t="s">
        <v>130</v>
      </c>
      <c r="BM162" s="224" t="s">
        <v>475</v>
      </c>
    </row>
    <row r="163" s="11" customFormat="1">
      <c r="B163" s="226"/>
      <c r="C163" s="227"/>
      <c r="D163" s="228" t="s">
        <v>132</v>
      </c>
      <c r="E163" s="227"/>
      <c r="F163" s="230" t="s">
        <v>476</v>
      </c>
      <c r="G163" s="227"/>
      <c r="H163" s="231">
        <v>15.579000000000001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AT163" s="237" t="s">
        <v>132</v>
      </c>
      <c r="AU163" s="237" t="s">
        <v>85</v>
      </c>
      <c r="AV163" s="11" t="s">
        <v>85</v>
      </c>
      <c r="AW163" s="11" t="s">
        <v>4</v>
      </c>
      <c r="AX163" s="11" t="s">
        <v>81</v>
      </c>
      <c r="AY163" s="237" t="s">
        <v>124</v>
      </c>
    </row>
    <row r="164" s="10" customFormat="1" ht="22.8" customHeight="1">
      <c r="B164" s="199"/>
      <c r="C164" s="200"/>
      <c r="D164" s="201" t="s">
        <v>75</v>
      </c>
      <c r="E164" s="272" t="s">
        <v>175</v>
      </c>
      <c r="F164" s="272" t="s">
        <v>237</v>
      </c>
      <c r="G164" s="200"/>
      <c r="H164" s="200"/>
      <c r="I164" s="203"/>
      <c r="J164" s="273">
        <f>BK164</f>
        <v>0</v>
      </c>
      <c r="K164" s="200"/>
      <c r="L164" s="205"/>
      <c r="M164" s="206"/>
      <c r="N164" s="207"/>
      <c r="O164" s="207"/>
      <c r="P164" s="208">
        <f>SUM(P165:P168)</f>
        <v>0</v>
      </c>
      <c r="Q164" s="207"/>
      <c r="R164" s="208">
        <f>SUM(R165:R168)</f>
        <v>0</v>
      </c>
      <c r="S164" s="207"/>
      <c r="T164" s="209">
        <f>SUM(T165:T168)</f>
        <v>1.6499999999999999</v>
      </c>
      <c r="AR164" s="210" t="s">
        <v>81</v>
      </c>
      <c r="AT164" s="211" t="s">
        <v>75</v>
      </c>
      <c r="AU164" s="211" t="s">
        <v>81</v>
      </c>
      <c r="AY164" s="210" t="s">
        <v>124</v>
      </c>
      <c r="BK164" s="212">
        <f>SUM(BK165:BK168)</f>
        <v>0</v>
      </c>
    </row>
    <row r="165" s="1" customFormat="1" ht="24" customHeight="1">
      <c r="B165" s="36"/>
      <c r="C165" s="213" t="s">
        <v>179</v>
      </c>
      <c r="D165" s="213" t="s">
        <v>125</v>
      </c>
      <c r="E165" s="214" t="s">
        <v>244</v>
      </c>
      <c r="F165" s="215" t="s">
        <v>245</v>
      </c>
      <c r="G165" s="216" t="s">
        <v>162</v>
      </c>
      <c r="H165" s="217">
        <v>7.5</v>
      </c>
      <c r="I165" s="218"/>
      <c r="J165" s="219">
        <f>ROUND(I165*H165,2)</f>
        <v>0</v>
      </c>
      <c r="K165" s="215" t="s">
        <v>129</v>
      </c>
      <c r="L165" s="41"/>
      <c r="M165" s="220" t="s">
        <v>1</v>
      </c>
      <c r="N165" s="221" t="s">
        <v>41</v>
      </c>
      <c r="O165" s="84"/>
      <c r="P165" s="222">
        <f>O165*H165</f>
        <v>0</v>
      </c>
      <c r="Q165" s="222">
        <v>0</v>
      </c>
      <c r="R165" s="222">
        <f>Q165*H165</f>
        <v>0</v>
      </c>
      <c r="S165" s="222">
        <v>0.22</v>
      </c>
      <c r="T165" s="223">
        <f>S165*H165</f>
        <v>1.6499999999999999</v>
      </c>
      <c r="AR165" s="224" t="s">
        <v>130</v>
      </c>
      <c r="AT165" s="224" t="s">
        <v>125</v>
      </c>
      <c r="AU165" s="224" t="s">
        <v>85</v>
      </c>
      <c r="AY165" s="15" t="s">
        <v>124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5" t="s">
        <v>81</v>
      </c>
      <c r="BK165" s="225">
        <f>ROUND(I165*H165,2)</f>
        <v>0</v>
      </c>
      <c r="BL165" s="15" t="s">
        <v>130</v>
      </c>
      <c r="BM165" s="224" t="s">
        <v>477</v>
      </c>
    </row>
    <row r="166" s="11" customFormat="1">
      <c r="B166" s="226"/>
      <c r="C166" s="227"/>
      <c r="D166" s="228" t="s">
        <v>132</v>
      </c>
      <c r="E166" s="229" t="s">
        <v>1</v>
      </c>
      <c r="F166" s="230" t="s">
        <v>478</v>
      </c>
      <c r="G166" s="227"/>
      <c r="H166" s="231">
        <v>7.5</v>
      </c>
      <c r="I166" s="232"/>
      <c r="J166" s="227"/>
      <c r="K166" s="227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132</v>
      </c>
      <c r="AU166" s="237" t="s">
        <v>85</v>
      </c>
      <c r="AV166" s="11" t="s">
        <v>85</v>
      </c>
      <c r="AW166" s="11" t="s">
        <v>32</v>
      </c>
      <c r="AX166" s="11" t="s">
        <v>76</v>
      </c>
      <c r="AY166" s="237" t="s">
        <v>124</v>
      </c>
    </row>
    <row r="167" s="1" customFormat="1" ht="16.5" customHeight="1">
      <c r="B167" s="36"/>
      <c r="C167" s="213" t="s">
        <v>188</v>
      </c>
      <c r="D167" s="213" t="s">
        <v>125</v>
      </c>
      <c r="E167" s="214" t="s">
        <v>249</v>
      </c>
      <c r="F167" s="215" t="s">
        <v>250</v>
      </c>
      <c r="G167" s="216" t="s">
        <v>139</v>
      </c>
      <c r="H167" s="217">
        <v>15</v>
      </c>
      <c r="I167" s="218"/>
      <c r="J167" s="219">
        <f>ROUND(I167*H167,2)</f>
        <v>0</v>
      </c>
      <c r="K167" s="215" t="s">
        <v>129</v>
      </c>
      <c r="L167" s="41"/>
      <c r="M167" s="220" t="s">
        <v>1</v>
      </c>
      <c r="N167" s="221" t="s">
        <v>41</v>
      </c>
      <c r="O167" s="84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AR167" s="224" t="s">
        <v>130</v>
      </c>
      <c r="AT167" s="224" t="s">
        <v>125</v>
      </c>
      <c r="AU167" s="224" t="s">
        <v>85</v>
      </c>
      <c r="AY167" s="15" t="s">
        <v>124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5" t="s">
        <v>81</v>
      </c>
      <c r="BK167" s="225">
        <f>ROUND(I167*H167,2)</f>
        <v>0</v>
      </c>
      <c r="BL167" s="15" t="s">
        <v>130</v>
      </c>
      <c r="BM167" s="224" t="s">
        <v>479</v>
      </c>
    </row>
    <row r="168" s="11" customFormat="1">
      <c r="B168" s="226"/>
      <c r="C168" s="227"/>
      <c r="D168" s="228" t="s">
        <v>132</v>
      </c>
      <c r="E168" s="229" t="s">
        <v>1</v>
      </c>
      <c r="F168" s="230" t="s">
        <v>480</v>
      </c>
      <c r="G168" s="227"/>
      <c r="H168" s="231">
        <v>15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132</v>
      </c>
      <c r="AU168" s="237" t="s">
        <v>85</v>
      </c>
      <c r="AV168" s="11" t="s">
        <v>85</v>
      </c>
      <c r="AW168" s="11" t="s">
        <v>32</v>
      </c>
      <c r="AX168" s="11" t="s">
        <v>76</v>
      </c>
      <c r="AY168" s="237" t="s">
        <v>124</v>
      </c>
    </row>
    <row r="169" s="10" customFormat="1" ht="22.8" customHeight="1">
      <c r="B169" s="199"/>
      <c r="C169" s="200"/>
      <c r="D169" s="201" t="s">
        <v>75</v>
      </c>
      <c r="E169" s="272" t="s">
        <v>253</v>
      </c>
      <c r="F169" s="272" t="s">
        <v>254</v>
      </c>
      <c r="G169" s="200"/>
      <c r="H169" s="200"/>
      <c r="I169" s="203"/>
      <c r="J169" s="273">
        <f>BK169</f>
        <v>0</v>
      </c>
      <c r="K169" s="200"/>
      <c r="L169" s="205"/>
      <c r="M169" s="206"/>
      <c r="N169" s="207"/>
      <c r="O169" s="207"/>
      <c r="P169" s="208">
        <f>SUM(P170:P171)</f>
        <v>0</v>
      </c>
      <c r="Q169" s="207"/>
      <c r="R169" s="208">
        <f>SUM(R170:R171)</f>
        <v>0</v>
      </c>
      <c r="S169" s="207"/>
      <c r="T169" s="209">
        <f>SUM(T170:T171)</f>
        <v>0</v>
      </c>
      <c r="AR169" s="210" t="s">
        <v>81</v>
      </c>
      <c r="AT169" s="211" t="s">
        <v>75</v>
      </c>
      <c r="AU169" s="211" t="s">
        <v>81</v>
      </c>
      <c r="AY169" s="210" t="s">
        <v>124</v>
      </c>
      <c r="BK169" s="212">
        <f>SUM(BK170:BK171)</f>
        <v>0</v>
      </c>
    </row>
    <row r="170" s="1" customFormat="1" ht="16.5" customHeight="1">
      <c r="B170" s="36"/>
      <c r="C170" s="213" t="s">
        <v>205</v>
      </c>
      <c r="D170" s="213" t="s">
        <v>125</v>
      </c>
      <c r="E170" s="214" t="s">
        <v>256</v>
      </c>
      <c r="F170" s="215" t="s">
        <v>257</v>
      </c>
      <c r="G170" s="216" t="s">
        <v>128</v>
      </c>
      <c r="H170" s="217">
        <v>0.63800000000000001</v>
      </c>
      <c r="I170" s="218"/>
      <c r="J170" s="219">
        <f>ROUND(I170*H170,2)</f>
        <v>0</v>
      </c>
      <c r="K170" s="215" t="s">
        <v>129</v>
      </c>
      <c r="L170" s="41"/>
      <c r="M170" s="220" t="s">
        <v>1</v>
      </c>
      <c r="N170" s="221" t="s">
        <v>41</v>
      </c>
      <c r="O170" s="84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AR170" s="224" t="s">
        <v>130</v>
      </c>
      <c r="AT170" s="224" t="s">
        <v>125</v>
      </c>
      <c r="AU170" s="224" t="s">
        <v>85</v>
      </c>
      <c r="AY170" s="15" t="s">
        <v>124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5" t="s">
        <v>81</v>
      </c>
      <c r="BK170" s="225">
        <f>ROUND(I170*H170,2)</f>
        <v>0</v>
      </c>
      <c r="BL170" s="15" t="s">
        <v>130</v>
      </c>
      <c r="BM170" s="224" t="s">
        <v>481</v>
      </c>
    </row>
    <row r="171" s="11" customFormat="1">
      <c r="B171" s="226"/>
      <c r="C171" s="227"/>
      <c r="D171" s="228" t="s">
        <v>132</v>
      </c>
      <c r="E171" s="229" t="s">
        <v>1</v>
      </c>
      <c r="F171" s="230" t="s">
        <v>482</v>
      </c>
      <c r="G171" s="227"/>
      <c r="H171" s="231">
        <v>0.63800000000000001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AT171" s="237" t="s">
        <v>132</v>
      </c>
      <c r="AU171" s="237" t="s">
        <v>85</v>
      </c>
      <c r="AV171" s="11" t="s">
        <v>85</v>
      </c>
      <c r="AW171" s="11" t="s">
        <v>32</v>
      </c>
      <c r="AX171" s="11" t="s">
        <v>76</v>
      </c>
      <c r="AY171" s="237" t="s">
        <v>124</v>
      </c>
    </row>
    <row r="172" s="10" customFormat="1" ht="22.8" customHeight="1">
      <c r="B172" s="199"/>
      <c r="C172" s="200"/>
      <c r="D172" s="201" t="s">
        <v>75</v>
      </c>
      <c r="E172" s="272" t="s">
        <v>260</v>
      </c>
      <c r="F172" s="272" t="s">
        <v>261</v>
      </c>
      <c r="G172" s="200"/>
      <c r="H172" s="200"/>
      <c r="I172" s="203"/>
      <c r="J172" s="273">
        <f>BK172</f>
        <v>0</v>
      </c>
      <c r="K172" s="200"/>
      <c r="L172" s="205"/>
      <c r="M172" s="206"/>
      <c r="N172" s="207"/>
      <c r="O172" s="207"/>
      <c r="P172" s="208">
        <f>SUM(P173:P176)</f>
        <v>0</v>
      </c>
      <c r="Q172" s="207"/>
      <c r="R172" s="208">
        <f>SUM(R173:R176)</f>
        <v>0.0091500000000000001</v>
      </c>
      <c r="S172" s="207"/>
      <c r="T172" s="209">
        <f>SUM(T173:T176)</f>
        <v>0</v>
      </c>
      <c r="AR172" s="210" t="s">
        <v>81</v>
      </c>
      <c r="AT172" s="211" t="s">
        <v>75</v>
      </c>
      <c r="AU172" s="211" t="s">
        <v>81</v>
      </c>
      <c r="AY172" s="210" t="s">
        <v>124</v>
      </c>
      <c r="BK172" s="212">
        <f>SUM(BK173:BK176)</f>
        <v>0</v>
      </c>
    </row>
    <row r="173" s="1" customFormat="1" ht="24" customHeight="1">
      <c r="B173" s="36"/>
      <c r="C173" s="213" t="s">
        <v>209</v>
      </c>
      <c r="D173" s="213" t="s">
        <v>125</v>
      </c>
      <c r="E173" s="214" t="s">
        <v>263</v>
      </c>
      <c r="F173" s="215" t="s">
        <v>264</v>
      </c>
      <c r="G173" s="216" t="s">
        <v>162</v>
      </c>
      <c r="H173" s="217">
        <v>7.5</v>
      </c>
      <c r="I173" s="218"/>
      <c r="J173" s="219">
        <f>ROUND(I173*H173,2)</f>
        <v>0</v>
      </c>
      <c r="K173" s="215" t="s">
        <v>129</v>
      </c>
      <c r="L173" s="41"/>
      <c r="M173" s="220" t="s">
        <v>1</v>
      </c>
      <c r="N173" s="221" t="s">
        <v>41</v>
      </c>
      <c r="O173" s="84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AR173" s="224" t="s">
        <v>130</v>
      </c>
      <c r="AT173" s="224" t="s">
        <v>125</v>
      </c>
      <c r="AU173" s="224" t="s">
        <v>85</v>
      </c>
      <c r="AY173" s="15" t="s">
        <v>124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5" t="s">
        <v>81</v>
      </c>
      <c r="BK173" s="225">
        <f>ROUND(I173*H173,2)</f>
        <v>0</v>
      </c>
      <c r="BL173" s="15" t="s">
        <v>130</v>
      </c>
      <c r="BM173" s="224" t="s">
        <v>483</v>
      </c>
    </row>
    <row r="174" s="1" customFormat="1" ht="24" customHeight="1">
      <c r="B174" s="36"/>
      <c r="C174" s="213" t="s">
        <v>214</v>
      </c>
      <c r="D174" s="213" t="s">
        <v>125</v>
      </c>
      <c r="E174" s="214" t="s">
        <v>267</v>
      </c>
      <c r="F174" s="215" t="s">
        <v>268</v>
      </c>
      <c r="G174" s="216" t="s">
        <v>162</v>
      </c>
      <c r="H174" s="217">
        <v>7.5</v>
      </c>
      <c r="I174" s="218"/>
      <c r="J174" s="219">
        <f>ROUND(I174*H174,2)</f>
        <v>0</v>
      </c>
      <c r="K174" s="215" t="s">
        <v>129</v>
      </c>
      <c r="L174" s="41"/>
      <c r="M174" s="220" t="s">
        <v>1</v>
      </c>
      <c r="N174" s="221" t="s">
        <v>41</v>
      </c>
      <c r="O174" s="84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AR174" s="224" t="s">
        <v>130</v>
      </c>
      <c r="AT174" s="224" t="s">
        <v>125</v>
      </c>
      <c r="AU174" s="224" t="s">
        <v>85</v>
      </c>
      <c r="AY174" s="15" t="s">
        <v>124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5" t="s">
        <v>81</v>
      </c>
      <c r="BK174" s="225">
        <f>ROUND(I174*H174,2)</f>
        <v>0</v>
      </c>
      <c r="BL174" s="15" t="s">
        <v>130</v>
      </c>
      <c r="BM174" s="224" t="s">
        <v>484</v>
      </c>
    </row>
    <row r="175" s="1" customFormat="1" ht="24" customHeight="1">
      <c r="B175" s="36"/>
      <c r="C175" s="213" t="s">
        <v>218</v>
      </c>
      <c r="D175" s="213" t="s">
        <v>125</v>
      </c>
      <c r="E175" s="214" t="s">
        <v>271</v>
      </c>
      <c r="F175" s="215" t="s">
        <v>272</v>
      </c>
      <c r="G175" s="216" t="s">
        <v>162</v>
      </c>
      <c r="H175" s="217">
        <v>7.5</v>
      </c>
      <c r="I175" s="218"/>
      <c r="J175" s="219">
        <f>ROUND(I175*H175,2)</f>
        <v>0</v>
      </c>
      <c r="K175" s="215" t="s">
        <v>129</v>
      </c>
      <c r="L175" s="41"/>
      <c r="M175" s="220" t="s">
        <v>1</v>
      </c>
      <c r="N175" s="221" t="s">
        <v>41</v>
      </c>
      <c r="O175" s="84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AR175" s="224" t="s">
        <v>130</v>
      </c>
      <c r="AT175" s="224" t="s">
        <v>125</v>
      </c>
      <c r="AU175" s="224" t="s">
        <v>85</v>
      </c>
      <c r="AY175" s="15" t="s">
        <v>124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5" t="s">
        <v>81</v>
      </c>
      <c r="BK175" s="225">
        <f>ROUND(I175*H175,2)</f>
        <v>0</v>
      </c>
      <c r="BL175" s="15" t="s">
        <v>130</v>
      </c>
      <c r="BM175" s="224" t="s">
        <v>485</v>
      </c>
    </row>
    <row r="176" s="1" customFormat="1" ht="24" customHeight="1">
      <c r="B176" s="36"/>
      <c r="C176" s="213" t="s">
        <v>223</v>
      </c>
      <c r="D176" s="213" t="s">
        <v>125</v>
      </c>
      <c r="E176" s="214" t="s">
        <v>275</v>
      </c>
      <c r="F176" s="215" t="s">
        <v>276</v>
      </c>
      <c r="G176" s="216" t="s">
        <v>139</v>
      </c>
      <c r="H176" s="217">
        <v>15</v>
      </c>
      <c r="I176" s="218"/>
      <c r="J176" s="219">
        <f>ROUND(I176*H176,2)</f>
        <v>0</v>
      </c>
      <c r="K176" s="215" t="s">
        <v>129</v>
      </c>
      <c r="L176" s="41"/>
      <c r="M176" s="220" t="s">
        <v>1</v>
      </c>
      <c r="N176" s="221" t="s">
        <v>41</v>
      </c>
      <c r="O176" s="84"/>
      <c r="P176" s="222">
        <f>O176*H176</f>
        <v>0</v>
      </c>
      <c r="Q176" s="222">
        <v>0.00060999999999999997</v>
      </c>
      <c r="R176" s="222">
        <f>Q176*H176</f>
        <v>0.0091500000000000001</v>
      </c>
      <c r="S176" s="222">
        <v>0</v>
      </c>
      <c r="T176" s="223">
        <f>S176*H176</f>
        <v>0</v>
      </c>
      <c r="AR176" s="224" t="s">
        <v>130</v>
      </c>
      <c r="AT176" s="224" t="s">
        <v>125</v>
      </c>
      <c r="AU176" s="224" t="s">
        <v>85</v>
      </c>
      <c r="AY176" s="15" t="s">
        <v>124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5" t="s">
        <v>81</v>
      </c>
      <c r="BK176" s="225">
        <f>ROUND(I176*H176,2)</f>
        <v>0</v>
      </c>
      <c r="BL176" s="15" t="s">
        <v>130</v>
      </c>
      <c r="BM176" s="224" t="s">
        <v>486</v>
      </c>
    </row>
    <row r="177" s="10" customFormat="1" ht="22.8" customHeight="1">
      <c r="B177" s="199"/>
      <c r="C177" s="200"/>
      <c r="D177" s="201" t="s">
        <v>75</v>
      </c>
      <c r="E177" s="272" t="s">
        <v>294</v>
      </c>
      <c r="F177" s="272" t="s">
        <v>295</v>
      </c>
      <c r="G177" s="200"/>
      <c r="H177" s="200"/>
      <c r="I177" s="203"/>
      <c r="J177" s="273">
        <f>BK177</f>
        <v>0</v>
      </c>
      <c r="K177" s="200"/>
      <c r="L177" s="205"/>
      <c r="M177" s="206"/>
      <c r="N177" s="207"/>
      <c r="O177" s="207"/>
      <c r="P177" s="208">
        <f>SUM(P178:P182)</f>
        <v>0</v>
      </c>
      <c r="Q177" s="207"/>
      <c r="R177" s="208">
        <f>SUM(R178:R182)</f>
        <v>0.033572200000000003</v>
      </c>
      <c r="S177" s="207"/>
      <c r="T177" s="209">
        <f>SUM(T178:T182)</f>
        <v>0</v>
      </c>
      <c r="AR177" s="210" t="s">
        <v>81</v>
      </c>
      <c r="AT177" s="211" t="s">
        <v>75</v>
      </c>
      <c r="AU177" s="211" t="s">
        <v>81</v>
      </c>
      <c r="AY177" s="210" t="s">
        <v>124</v>
      </c>
      <c r="BK177" s="212">
        <f>SUM(BK178:BK182)</f>
        <v>0</v>
      </c>
    </row>
    <row r="178" s="1" customFormat="1" ht="24" customHeight="1">
      <c r="B178" s="36"/>
      <c r="C178" s="213" t="s">
        <v>231</v>
      </c>
      <c r="D178" s="213" t="s">
        <v>125</v>
      </c>
      <c r="E178" s="214" t="s">
        <v>487</v>
      </c>
      <c r="F178" s="215" t="s">
        <v>488</v>
      </c>
      <c r="G178" s="216" t="s">
        <v>139</v>
      </c>
      <c r="H178" s="217">
        <v>7.5</v>
      </c>
      <c r="I178" s="218"/>
      <c r="J178" s="219">
        <f>ROUND(I178*H178,2)</f>
        <v>0</v>
      </c>
      <c r="K178" s="215" t="s">
        <v>129</v>
      </c>
      <c r="L178" s="41"/>
      <c r="M178" s="220" t="s">
        <v>1</v>
      </c>
      <c r="N178" s="221" t="s">
        <v>41</v>
      </c>
      <c r="O178" s="84"/>
      <c r="P178" s="222">
        <f>O178*H178</f>
        <v>0</v>
      </c>
      <c r="Q178" s="222">
        <v>1.0000000000000001E-05</v>
      </c>
      <c r="R178" s="222">
        <f>Q178*H178</f>
        <v>7.5000000000000007E-05</v>
      </c>
      <c r="S178" s="222">
        <v>0</v>
      </c>
      <c r="T178" s="223">
        <f>S178*H178</f>
        <v>0</v>
      </c>
      <c r="AR178" s="224" t="s">
        <v>130</v>
      </c>
      <c r="AT178" s="224" t="s">
        <v>125</v>
      </c>
      <c r="AU178" s="224" t="s">
        <v>85</v>
      </c>
      <c r="AY178" s="15" t="s">
        <v>124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5" t="s">
        <v>81</v>
      </c>
      <c r="BK178" s="225">
        <f>ROUND(I178*H178,2)</f>
        <v>0</v>
      </c>
      <c r="BL178" s="15" t="s">
        <v>130</v>
      </c>
      <c r="BM178" s="224" t="s">
        <v>489</v>
      </c>
    </row>
    <row r="179" s="11" customFormat="1">
      <c r="B179" s="226"/>
      <c r="C179" s="227"/>
      <c r="D179" s="228" t="s">
        <v>132</v>
      </c>
      <c r="E179" s="229" t="s">
        <v>1</v>
      </c>
      <c r="F179" s="230" t="s">
        <v>490</v>
      </c>
      <c r="G179" s="227"/>
      <c r="H179" s="231">
        <v>7.5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132</v>
      </c>
      <c r="AU179" s="237" t="s">
        <v>85</v>
      </c>
      <c r="AV179" s="11" t="s">
        <v>85</v>
      </c>
      <c r="AW179" s="11" t="s">
        <v>32</v>
      </c>
      <c r="AX179" s="11" t="s">
        <v>76</v>
      </c>
      <c r="AY179" s="237" t="s">
        <v>124</v>
      </c>
    </row>
    <row r="180" s="1" customFormat="1" ht="16.5" customHeight="1">
      <c r="B180" s="36"/>
      <c r="C180" s="248" t="s">
        <v>238</v>
      </c>
      <c r="D180" s="248" t="s">
        <v>189</v>
      </c>
      <c r="E180" s="249" t="s">
        <v>491</v>
      </c>
      <c r="F180" s="250" t="s">
        <v>492</v>
      </c>
      <c r="G180" s="251" t="s">
        <v>139</v>
      </c>
      <c r="H180" s="252">
        <v>7.6130000000000004</v>
      </c>
      <c r="I180" s="253"/>
      <c r="J180" s="254">
        <f>ROUND(I180*H180,2)</f>
        <v>0</v>
      </c>
      <c r="K180" s="250" t="s">
        <v>129</v>
      </c>
      <c r="L180" s="255"/>
      <c r="M180" s="256" t="s">
        <v>1</v>
      </c>
      <c r="N180" s="257" t="s">
        <v>41</v>
      </c>
      <c r="O180" s="84"/>
      <c r="P180" s="222">
        <f>O180*H180</f>
        <v>0</v>
      </c>
      <c r="Q180" s="222">
        <v>0.0044000000000000003</v>
      </c>
      <c r="R180" s="222">
        <f>Q180*H180</f>
        <v>0.033497200000000005</v>
      </c>
      <c r="S180" s="222">
        <v>0</v>
      </c>
      <c r="T180" s="223">
        <f>S180*H180</f>
        <v>0</v>
      </c>
      <c r="AR180" s="224" t="s">
        <v>159</v>
      </c>
      <c r="AT180" s="224" t="s">
        <v>189</v>
      </c>
      <c r="AU180" s="224" t="s">
        <v>85</v>
      </c>
      <c r="AY180" s="15" t="s">
        <v>124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5" t="s">
        <v>81</v>
      </c>
      <c r="BK180" s="225">
        <f>ROUND(I180*H180,2)</f>
        <v>0</v>
      </c>
      <c r="BL180" s="15" t="s">
        <v>130</v>
      </c>
      <c r="BM180" s="224" t="s">
        <v>493</v>
      </c>
    </row>
    <row r="181" s="1" customFormat="1">
      <c r="B181" s="36"/>
      <c r="C181" s="37"/>
      <c r="D181" s="228" t="s">
        <v>304</v>
      </c>
      <c r="E181" s="37"/>
      <c r="F181" s="258" t="s">
        <v>305</v>
      </c>
      <c r="G181" s="37"/>
      <c r="H181" s="37"/>
      <c r="I181" s="137"/>
      <c r="J181" s="37"/>
      <c r="K181" s="37"/>
      <c r="L181" s="41"/>
      <c r="M181" s="259"/>
      <c r="N181" s="84"/>
      <c r="O181" s="84"/>
      <c r="P181" s="84"/>
      <c r="Q181" s="84"/>
      <c r="R181" s="84"/>
      <c r="S181" s="84"/>
      <c r="T181" s="85"/>
      <c r="AT181" s="15" t="s">
        <v>304</v>
      </c>
      <c r="AU181" s="15" t="s">
        <v>85</v>
      </c>
    </row>
    <row r="182" s="11" customFormat="1">
      <c r="B182" s="226"/>
      <c r="C182" s="227"/>
      <c r="D182" s="228" t="s">
        <v>132</v>
      </c>
      <c r="E182" s="227"/>
      <c r="F182" s="230" t="s">
        <v>494</v>
      </c>
      <c r="G182" s="227"/>
      <c r="H182" s="231">
        <v>7.6130000000000004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132</v>
      </c>
      <c r="AU182" s="237" t="s">
        <v>85</v>
      </c>
      <c r="AV182" s="11" t="s">
        <v>85</v>
      </c>
      <c r="AW182" s="11" t="s">
        <v>4</v>
      </c>
      <c r="AX182" s="11" t="s">
        <v>81</v>
      </c>
      <c r="AY182" s="237" t="s">
        <v>124</v>
      </c>
    </row>
    <row r="183" s="10" customFormat="1" ht="22.8" customHeight="1">
      <c r="B183" s="199"/>
      <c r="C183" s="200"/>
      <c r="D183" s="201" t="s">
        <v>75</v>
      </c>
      <c r="E183" s="272" t="s">
        <v>322</v>
      </c>
      <c r="F183" s="272" t="s">
        <v>323</v>
      </c>
      <c r="G183" s="200"/>
      <c r="H183" s="200"/>
      <c r="I183" s="203"/>
      <c r="J183" s="273">
        <f>BK183</f>
        <v>0</v>
      </c>
      <c r="K183" s="200"/>
      <c r="L183" s="205"/>
      <c r="M183" s="206"/>
      <c r="N183" s="207"/>
      <c r="O183" s="207"/>
      <c r="P183" s="208">
        <f>SUM(P184:P188)</f>
        <v>0</v>
      </c>
      <c r="Q183" s="207"/>
      <c r="R183" s="208">
        <f>SUM(R184:R188)</f>
        <v>0.54989999999999994</v>
      </c>
      <c r="S183" s="207"/>
      <c r="T183" s="209">
        <f>SUM(T184:T188)</f>
        <v>0</v>
      </c>
      <c r="AR183" s="210" t="s">
        <v>81</v>
      </c>
      <c r="AT183" s="211" t="s">
        <v>75</v>
      </c>
      <c r="AU183" s="211" t="s">
        <v>81</v>
      </c>
      <c r="AY183" s="210" t="s">
        <v>124</v>
      </c>
      <c r="BK183" s="212">
        <f>SUM(BK184:BK188)</f>
        <v>0</v>
      </c>
    </row>
    <row r="184" s="1" customFormat="1" ht="16.5" customHeight="1">
      <c r="B184" s="36"/>
      <c r="C184" s="213" t="s">
        <v>394</v>
      </c>
      <c r="D184" s="213" t="s">
        <v>125</v>
      </c>
      <c r="E184" s="214" t="s">
        <v>495</v>
      </c>
      <c r="F184" s="215" t="s">
        <v>496</v>
      </c>
      <c r="G184" s="216" t="s">
        <v>310</v>
      </c>
      <c r="H184" s="217">
        <v>3</v>
      </c>
      <c r="I184" s="218"/>
      <c r="J184" s="219">
        <f>ROUND(I184*H184,2)</f>
        <v>0</v>
      </c>
      <c r="K184" s="215" t="s">
        <v>129</v>
      </c>
      <c r="L184" s="41"/>
      <c r="M184" s="220" t="s">
        <v>1</v>
      </c>
      <c r="N184" s="221" t="s">
        <v>41</v>
      </c>
      <c r="O184" s="84"/>
      <c r="P184" s="222">
        <f>O184*H184</f>
        <v>0</v>
      </c>
      <c r="Q184" s="222">
        <v>0.068959999999999994</v>
      </c>
      <c r="R184" s="222">
        <f>Q184*H184</f>
        <v>0.20687999999999998</v>
      </c>
      <c r="S184" s="222">
        <v>0</v>
      </c>
      <c r="T184" s="223">
        <f>S184*H184</f>
        <v>0</v>
      </c>
      <c r="AR184" s="224" t="s">
        <v>130</v>
      </c>
      <c r="AT184" s="224" t="s">
        <v>125</v>
      </c>
      <c r="AU184" s="224" t="s">
        <v>85</v>
      </c>
      <c r="AY184" s="15" t="s">
        <v>124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5" t="s">
        <v>81</v>
      </c>
      <c r="BK184" s="225">
        <f>ROUND(I184*H184,2)</f>
        <v>0</v>
      </c>
      <c r="BL184" s="15" t="s">
        <v>130</v>
      </c>
      <c r="BM184" s="224" t="s">
        <v>497</v>
      </c>
    </row>
    <row r="185" s="1" customFormat="1" ht="24" customHeight="1">
      <c r="B185" s="36"/>
      <c r="C185" s="213" t="s">
        <v>398</v>
      </c>
      <c r="D185" s="213" t="s">
        <v>125</v>
      </c>
      <c r="E185" s="214" t="s">
        <v>498</v>
      </c>
      <c r="F185" s="215" t="s">
        <v>499</v>
      </c>
      <c r="G185" s="216" t="s">
        <v>310</v>
      </c>
      <c r="H185" s="217">
        <v>3</v>
      </c>
      <c r="I185" s="218"/>
      <c r="J185" s="219">
        <f>ROUND(I185*H185,2)</f>
        <v>0</v>
      </c>
      <c r="K185" s="215" t="s">
        <v>129</v>
      </c>
      <c r="L185" s="41"/>
      <c r="M185" s="220" t="s">
        <v>1</v>
      </c>
      <c r="N185" s="221" t="s">
        <v>41</v>
      </c>
      <c r="O185" s="84"/>
      <c r="P185" s="222">
        <f>O185*H185</f>
        <v>0</v>
      </c>
      <c r="Q185" s="222">
        <v>0.01136</v>
      </c>
      <c r="R185" s="222">
        <f>Q185*H185</f>
        <v>0.034079999999999999</v>
      </c>
      <c r="S185" s="222">
        <v>0</v>
      </c>
      <c r="T185" s="223">
        <f>S185*H185</f>
        <v>0</v>
      </c>
      <c r="AR185" s="224" t="s">
        <v>130</v>
      </c>
      <c r="AT185" s="224" t="s">
        <v>125</v>
      </c>
      <c r="AU185" s="224" t="s">
        <v>85</v>
      </c>
      <c r="AY185" s="15" t="s">
        <v>124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5" t="s">
        <v>81</v>
      </c>
      <c r="BK185" s="225">
        <f>ROUND(I185*H185,2)</f>
        <v>0</v>
      </c>
      <c r="BL185" s="15" t="s">
        <v>130</v>
      </c>
      <c r="BM185" s="224" t="s">
        <v>500</v>
      </c>
    </row>
    <row r="186" s="1" customFormat="1" ht="24" customHeight="1">
      <c r="B186" s="36"/>
      <c r="C186" s="213" t="s">
        <v>433</v>
      </c>
      <c r="D186" s="213" t="s">
        <v>125</v>
      </c>
      <c r="E186" s="214" t="s">
        <v>501</v>
      </c>
      <c r="F186" s="215" t="s">
        <v>502</v>
      </c>
      <c r="G186" s="216" t="s">
        <v>310</v>
      </c>
      <c r="H186" s="217">
        <v>3</v>
      </c>
      <c r="I186" s="218"/>
      <c r="J186" s="219">
        <f>ROUND(I186*H186,2)</f>
        <v>0</v>
      </c>
      <c r="K186" s="215" t="s">
        <v>129</v>
      </c>
      <c r="L186" s="41"/>
      <c r="M186" s="220" t="s">
        <v>1</v>
      </c>
      <c r="N186" s="221" t="s">
        <v>41</v>
      </c>
      <c r="O186" s="84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AR186" s="224" t="s">
        <v>130</v>
      </c>
      <c r="AT186" s="224" t="s">
        <v>125</v>
      </c>
      <c r="AU186" s="224" t="s">
        <v>85</v>
      </c>
      <c r="AY186" s="15" t="s">
        <v>124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5" t="s">
        <v>81</v>
      </c>
      <c r="BK186" s="225">
        <f>ROUND(I186*H186,2)</f>
        <v>0</v>
      </c>
      <c r="BL186" s="15" t="s">
        <v>130</v>
      </c>
      <c r="BM186" s="224" t="s">
        <v>503</v>
      </c>
    </row>
    <row r="187" s="1" customFormat="1" ht="24" customHeight="1">
      <c r="B187" s="36"/>
      <c r="C187" s="213" t="s">
        <v>260</v>
      </c>
      <c r="D187" s="213" t="s">
        <v>125</v>
      </c>
      <c r="E187" s="214" t="s">
        <v>504</v>
      </c>
      <c r="F187" s="215" t="s">
        <v>505</v>
      </c>
      <c r="G187" s="216" t="s">
        <v>310</v>
      </c>
      <c r="H187" s="217">
        <v>3</v>
      </c>
      <c r="I187" s="218"/>
      <c r="J187" s="219">
        <f>ROUND(I187*H187,2)</f>
        <v>0</v>
      </c>
      <c r="K187" s="215" t="s">
        <v>129</v>
      </c>
      <c r="L187" s="41"/>
      <c r="M187" s="220" t="s">
        <v>1</v>
      </c>
      <c r="N187" s="221" t="s">
        <v>41</v>
      </c>
      <c r="O187" s="84"/>
      <c r="P187" s="222">
        <f>O187*H187</f>
        <v>0</v>
      </c>
      <c r="Q187" s="222">
        <v>0.0062199999999999998</v>
      </c>
      <c r="R187" s="222">
        <f>Q187*H187</f>
        <v>0.01866</v>
      </c>
      <c r="S187" s="222">
        <v>0</v>
      </c>
      <c r="T187" s="223">
        <f>S187*H187</f>
        <v>0</v>
      </c>
      <c r="AR187" s="224" t="s">
        <v>130</v>
      </c>
      <c r="AT187" s="224" t="s">
        <v>125</v>
      </c>
      <c r="AU187" s="224" t="s">
        <v>85</v>
      </c>
      <c r="AY187" s="15" t="s">
        <v>124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5" t="s">
        <v>81</v>
      </c>
      <c r="BK187" s="225">
        <f>ROUND(I187*H187,2)</f>
        <v>0</v>
      </c>
      <c r="BL187" s="15" t="s">
        <v>130</v>
      </c>
      <c r="BM187" s="224" t="s">
        <v>506</v>
      </c>
    </row>
    <row r="188" s="1" customFormat="1" ht="24" customHeight="1">
      <c r="B188" s="36"/>
      <c r="C188" s="213" t="s">
        <v>507</v>
      </c>
      <c r="D188" s="213" t="s">
        <v>125</v>
      </c>
      <c r="E188" s="214" t="s">
        <v>508</v>
      </c>
      <c r="F188" s="215" t="s">
        <v>509</v>
      </c>
      <c r="G188" s="216" t="s">
        <v>310</v>
      </c>
      <c r="H188" s="217">
        <v>3</v>
      </c>
      <c r="I188" s="218"/>
      <c r="J188" s="219">
        <f>ROUND(I188*H188,2)</f>
        <v>0</v>
      </c>
      <c r="K188" s="215" t="s">
        <v>129</v>
      </c>
      <c r="L188" s="41"/>
      <c r="M188" s="220" t="s">
        <v>1</v>
      </c>
      <c r="N188" s="221" t="s">
        <v>41</v>
      </c>
      <c r="O188" s="84"/>
      <c r="P188" s="222">
        <f>O188*H188</f>
        <v>0</v>
      </c>
      <c r="Q188" s="222">
        <v>0.096759999999999999</v>
      </c>
      <c r="R188" s="222">
        <f>Q188*H188</f>
        <v>0.29027999999999998</v>
      </c>
      <c r="S188" s="222">
        <v>0</v>
      </c>
      <c r="T188" s="223">
        <f>S188*H188</f>
        <v>0</v>
      </c>
      <c r="AR188" s="224" t="s">
        <v>130</v>
      </c>
      <c r="AT188" s="224" t="s">
        <v>125</v>
      </c>
      <c r="AU188" s="224" t="s">
        <v>85</v>
      </c>
      <c r="AY188" s="15" t="s">
        <v>124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5" t="s">
        <v>81</v>
      </c>
      <c r="BK188" s="225">
        <f>ROUND(I188*H188,2)</f>
        <v>0</v>
      </c>
      <c r="BL188" s="15" t="s">
        <v>130</v>
      </c>
      <c r="BM188" s="224" t="s">
        <v>510</v>
      </c>
    </row>
    <row r="189" s="10" customFormat="1" ht="22.8" customHeight="1">
      <c r="B189" s="199"/>
      <c r="C189" s="200"/>
      <c r="D189" s="201" t="s">
        <v>75</v>
      </c>
      <c r="E189" s="272" t="s">
        <v>345</v>
      </c>
      <c r="F189" s="272" t="s">
        <v>346</v>
      </c>
      <c r="G189" s="200"/>
      <c r="H189" s="200"/>
      <c r="I189" s="203"/>
      <c r="J189" s="273">
        <f>BK189</f>
        <v>0</v>
      </c>
      <c r="K189" s="200"/>
      <c r="L189" s="205"/>
      <c r="M189" s="206"/>
      <c r="N189" s="207"/>
      <c r="O189" s="207"/>
      <c r="P189" s="208">
        <f>P190</f>
        <v>0</v>
      </c>
      <c r="Q189" s="207"/>
      <c r="R189" s="208">
        <f>R190</f>
        <v>0</v>
      </c>
      <c r="S189" s="207"/>
      <c r="T189" s="209">
        <f>T190</f>
        <v>0</v>
      </c>
      <c r="AR189" s="210" t="s">
        <v>81</v>
      </c>
      <c r="AT189" s="211" t="s">
        <v>75</v>
      </c>
      <c r="AU189" s="211" t="s">
        <v>81</v>
      </c>
      <c r="AY189" s="210" t="s">
        <v>124</v>
      </c>
      <c r="BK189" s="212">
        <f>BK190</f>
        <v>0</v>
      </c>
    </row>
    <row r="190" s="1" customFormat="1" ht="24" customHeight="1">
      <c r="B190" s="36"/>
      <c r="C190" s="213" t="s">
        <v>391</v>
      </c>
      <c r="D190" s="213" t="s">
        <v>125</v>
      </c>
      <c r="E190" s="214" t="s">
        <v>348</v>
      </c>
      <c r="F190" s="215" t="s">
        <v>349</v>
      </c>
      <c r="G190" s="216" t="s">
        <v>192</v>
      </c>
      <c r="H190" s="217">
        <v>0.621</v>
      </c>
      <c r="I190" s="218"/>
      <c r="J190" s="219">
        <f>ROUND(I190*H190,2)</f>
        <v>0</v>
      </c>
      <c r="K190" s="215" t="s">
        <v>129</v>
      </c>
      <c r="L190" s="41"/>
      <c r="M190" s="220" t="s">
        <v>1</v>
      </c>
      <c r="N190" s="221" t="s">
        <v>41</v>
      </c>
      <c r="O190" s="84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AR190" s="224" t="s">
        <v>130</v>
      </c>
      <c r="AT190" s="224" t="s">
        <v>125</v>
      </c>
      <c r="AU190" s="224" t="s">
        <v>85</v>
      </c>
      <c r="AY190" s="15" t="s">
        <v>124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5" t="s">
        <v>81</v>
      </c>
      <c r="BK190" s="225">
        <f>ROUND(I190*H190,2)</f>
        <v>0</v>
      </c>
      <c r="BL190" s="15" t="s">
        <v>130</v>
      </c>
      <c r="BM190" s="224" t="s">
        <v>511</v>
      </c>
    </row>
    <row r="191" s="10" customFormat="1" ht="25.92" customHeight="1">
      <c r="B191" s="199"/>
      <c r="C191" s="200"/>
      <c r="D191" s="201" t="s">
        <v>75</v>
      </c>
      <c r="E191" s="202" t="s">
        <v>512</v>
      </c>
      <c r="F191" s="202" t="s">
        <v>513</v>
      </c>
      <c r="G191" s="200"/>
      <c r="H191" s="200"/>
      <c r="I191" s="203"/>
      <c r="J191" s="204">
        <f>BK191</f>
        <v>0</v>
      </c>
      <c r="K191" s="200"/>
      <c r="L191" s="205"/>
      <c r="M191" s="206"/>
      <c r="N191" s="207"/>
      <c r="O191" s="207"/>
      <c r="P191" s="208">
        <f>P192+P218+P223+P226+P231+P236+P242</f>
        <v>0</v>
      </c>
      <c r="Q191" s="207"/>
      <c r="R191" s="208">
        <f>R192+R218+R223+R226+R231+R236+R242</f>
        <v>0.38356959999999996</v>
      </c>
      <c r="S191" s="207"/>
      <c r="T191" s="209">
        <f>T192+T218+T223+T226+T231+T236+T242</f>
        <v>0.44</v>
      </c>
      <c r="AR191" s="210" t="s">
        <v>81</v>
      </c>
      <c r="AT191" s="211" t="s">
        <v>75</v>
      </c>
      <c r="AU191" s="211" t="s">
        <v>76</v>
      </c>
      <c r="AY191" s="210" t="s">
        <v>124</v>
      </c>
      <c r="BK191" s="212">
        <f>BK192+BK218+BK223+BK226+BK231+BK236+BK242</f>
        <v>0</v>
      </c>
    </row>
    <row r="192" s="10" customFormat="1" ht="22.8" customHeight="1">
      <c r="B192" s="199"/>
      <c r="C192" s="200"/>
      <c r="D192" s="201" t="s">
        <v>75</v>
      </c>
      <c r="E192" s="272" t="s">
        <v>81</v>
      </c>
      <c r="F192" s="272" t="s">
        <v>123</v>
      </c>
      <c r="G192" s="200"/>
      <c r="H192" s="200"/>
      <c r="I192" s="203"/>
      <c r="J192" s="273">
        <f>BK192</f>
        <v>0</v>
      </c>
      <c r="K192" s="200"/>
      <c r="L192" s="205"/>
      <c r="M192" s="206"/>
      <c r="N192" s="207"/>
      <c r="O192" s="207"/>
      <c r="P192" s="208">
        <f>SUM(P193:P217)</f>
        <v>0</v>
      </c>
      <c r="Q192" s="207"/>
      <c r="R192" s="208">
        <f>SUM(R193:R217)</f>
        <v>0.0055776000000000003</v>
      </c>
      <c r="S192" s="207"/>
      <c r="T192" s="209">
        <f>SUM(T193:T217)</f>
        <v>0</v>
      </c>
      <c r="AR192" s="210" t="s">
        <v>81</v>
      </c>
      <c r="AT192" s="211" t="s">
        <v>75</v>
      </c>
      <c r="AU192" s="211" t="s">
        <v>81</v>
      </c>
      <c r="AY192" s="210" t="s">
        <v>124</v>
      </c>
      <c r="BK192" s="212">
        <f>SUM(BK193:BK217)</f>
        <v>0</v>
      </c>
    </row>
    <row r="193" s="1" customFormat="1" ht="24" customHeight="1">
      <c r="B193" s="36"/>
      <c r="C193" s="213" t="s">
        <v>262</v>
      </c>
      <c r="D193" s="213" t="s">
        <v>125</v>
      </c>
      <c r="E193" s="214" t="s">
        <v>150</v>
      </c>
      <c r="F193" s="215" t="s">
        <v>151</v>
      </c>
      <c r="G193" s="216" t="s">
        <v>128</v>
      </c>
      <c r="H193" s="217">
        <v>2.823</v>
      </c>
      <c r="I193" s="218"/>
      <c r="J193" s="219">
        <f>ROUND(I193*H193,2)</f>
        <v>0</v>
      </c>
      <c r="K193" s="215" t="s">
        <v>129</v>
      </c>
      <c r="L193" s="41"/>
      <c r="M193" s="220" t="s">
        <v>1</v>
      </c>
      <c r="N193" s="221" t="s">
        <v>41</v>
      </c>
      <c r="O193" s="84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AR193" s="224" t="s">
        <v>130</v>
      </c>
      <c r="AT193" s="224" t="s">
        <v>125</v>
      </c>
      <c r="AU193" s="224" t="s">
        <v>85</v>
      </c>
      <c r="AY193" s="15" t="s">
        <v>124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5" t="s">
        <v>81</v>
      </c>
      <c r="BK193" s="225">
        <f>ROUND(I193*H193,2)</f>
        <v>0</v>
      </c>
      <c r="BL193" s="15" t="s">
        <v>130</v>
      </c>
      <c r="BM193" s="224" t="s">
        <v>514</v>
      </c>
    </row>
    <row r="194" s="12" customFormat="1">
      <c r="B194" s="238"/>
      <c r="C194" s="239"/>
      <c r="D194" s="228" t="s">
        <v>132</v>
      </c>
      <c r="E194" s="240" t="s">
        <v>1</v>
      </c>
      <c r="F194" s="241" t="s">
        <v>515</v>
      </c>
      <c r="G194" s="239"/>
      <c r="H194" s="240" t="s">
        <v>1</v>
      </c>
      <c r="I194" s="242"/>
      <c r="J194" s="239"/>
      <c r="K194" s="239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132</v>
      </c>
      <c r="AU194" s="247" t="s">
        <v>85</v>
      </c>
      <c r="AV194" s="12" t="s">
        <v>81</v>
      </c>
      <c r="AW194" s="12" t="s">
        <v>32</v>
      </c>
      <c r="AX194" s="12" t="s">
        <v>76</v>
      </c>
      <c r="AY194" s="247" t="s">
        <v>124</v>
      </c>
    </row>
    <row r="195" s="11" customFormat="1">
      <c r="B195" s="226"/>
      <c r="C195" s="227"/>
      <c r="D195" s="228" t="s">
        <v>132</v>
      </c>
      <c r="E195" s="229" t="s">
        <v>1</v>
      </c>
      <c r="F195" s="230" t="s">
        <v>516</v>
      </c>
      <c r="G195" s="227"/>
      <c r="H195" s="231">
        <v>1.4370000000000001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AT195" s="237" t="s">
        <v>132</v>
      </c>
      <c r="AU195" s="237" t="s">
        <v>85</v>
      </c>
      <c r="AV195" s="11" t="s">
        <v>85</v>
      </c>
      <c r="AW195" s="11" t="s">
        <v>32</v>
      </c>
      <c r="AX195" s="11" t="s">
        <v>76</v>
      </c>
      <c r="AY195" s="237" t="s">
        <v>124</v>
      </c>
    </row>
    <row r="196" s="12" customFormat="1">
      <c r="B196" s="238"/>
      <c r="C196" s="239"/>
      <c r="D196" s="228" t="s">
        <v>132</v>
      </c>
      <c r="E196" s="240" t="s">
        <v>1</v>
      </c>
      <c r="F196" s="241" t="s">
        <v>517</v>
      </c>
      <c r="G196" s="239"/>
      <c r="H196" s="240" t="s">
        <v>1</v>
      </c>
      <c r="I196" s="242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132</v>
      </c>
      <c r="AU196" s="247" t="s">
        <v>85</v>
      </c>
      <c r="AV196" s="12" t="s">
        <v>81</v>
      </c>
      <c r="AW196" s="12" t="s">
        <v>32</v>
      </c>
      <c r="AX196" s="12" t="s">
        <v>76</v>
      </c>
      <c r="AY196" s="247" t="s">
        <v>124</v>
      </c>
    </row>
    <row r="197" s="11" customFormat="1">
      <c r="B197" s="226"/>
      <c r="C197" s="227"/>
      <c r="D197" s="228" t="s">
        <v>132</v>
      </c>
      <c r="E197" s="229" t="s">
        <v>1</v>
      </c>
      <c r="F197" s="230" t="s">
        <v>518</v>
      </c>
      <c r="G197" s="227"/>
      <c r="H197" s="231">
        <v>1.3859999999999999</v>
      </c>
      <c r="I197" s="232"/>
      <c r="J197" s="227"/>
      <c r="K197" s="227"/>
      <c r="L197" s="233"/>
      <c r="M197" s="234"/>
      <c r="N197" s="235"/>
      <c r="O197" s="235"/>
      <c r="P197" s="235"/>
      <c r="Q197" s="235"/>
      <c r="R197" s="235"/>
      <c r="S197" s="235"/>
      <c r="T197" s="236"/>
      <c r="AT197" s="237" t="s">
        <v>132</v>
      </c>
      <c r="AU197" s="237" t="s">
        <v>85</v>
      </c>
      <c r="AV197" s="11" t="s">
        <v>85</v>
      </c>
      <c r="AW197" s="11" t="s">
        <v>32</v>
      </c>
      <c r="AX197" s="11" t="s">
        <v>76</v>
      </c>
      <c r="AY197" s="237" t="s">
        <v>124</v>
      </c>
    </row>
    <row r="198" s="1" customFormat="1" ht="24" customHeight="1">
      <c r="B198" s="36"/>
      <c r="C198" s="213" t="s">
        <v>266</v>
      </c>
      <c r="D198" s="213" t="s">
        <v>125</v>
      </c>
      <c r="E198" s="214" t="s">
        <v>156</v>
      </c>
      <c r="F198" s="215" t="s">
        <v>157</v>
      </c>
      <c r="G198" s="216" t="s">
        <v>128</v>
      </c>
      <c r="H198" s="217">
        <v>2.823</v>
      </c>
      <c r="I198" s="218"/>
      <c r="J198" s="219">
        <f>ROUND(I198*H198,2)</f>
        <v>0</v>
      </c>
      <c r="K198" s="215" t="s">
        <v>129</v>
      </c>
      <c r="L198" s="41"/>
      <c r="M198" s="220" t="s">
        <v>1</v>
      </c>
      <c r="N198" s="221" t="s">
        <v>41</v>
      </c>
      <c r="O198" s="84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AR198" s="224" t="s">
        <v>130</v>
      </c>
      <c r="AT198" s="224" t="s">
        <v>125</v>
      </c>
      <c r="AU198" s="224" t="s">
        <v>85</v>
      </c>
      <c r="AY198" s="15" t="s">
        <v>124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5" t="s">
        <v>81</v>
      </c>
      <c r="BK198" s="225">
        <f>ROUND(I198*H198,2)</f>
        <v>0</v>
      </c>
      <c r="BL198" s="15" t="s">
        <v>130</v>
      </c>
      <c r="BM198" s="224" t="s">
        <v>519</v>
      </c>
    </row>
    <row r="199" s="1" customFormat="1" ht="16.5" customHeight="1">
      <c r="B199" s="36"/>
      <c r="C199" s="213" t="s">
        <v>270</v>
      </c>
      <c r="D199" s="213" t="s">
        <v>125</v>
      </c>
      <c r="E199" s="214" t="s">
        <v>176</v>
      </c>
      <c r="F199" s="215" t="s">
        <v>177</v>
      </c>
      <c r="G199" s="216" t="s">
        <v>162</v>
      </c>
      <c r="H199" s="217">
        <v>6.6399999999999997</v>
      </c>
      <c r="I199" s="218"/>
      <c r="J199" s="219">
        <f>ROUND(I199*H199,2)</f>
        <v>0</v>
      </c>
      <c r="K199" s="215" t="s">
        <v>129</v>
      </c>
      <c r="L199" s="41"/>
      <c r="M199" s="220" t="s">
        <v>1</v>
      </c>
      <c r="N199" s="221" t="s">
        <v>41</v>
      </c>
      <c r="O199" s="84"/>
      <c r="P199" s="222">
        <f>O199*H199</f>
        <v>0</v>
      </c>
      <c r="Q199" s="222">
        <v>0.00084000000000000003</v>
      </c>
      <c r="R199" s="222">
        <f>Q199*H199</f>
        <v>0.0055776000000000003</v>
      </c>
      <c r="S199" s="222">
        <v>0</v>
      </c>
      <c r="T199" s="223">
        <f>S199*H199</f>
        <v>0</v>
      </c>
      <c r="AR199" s="224" t="s">
        <v>130</v>
      </c>
      <c r="AT199" s="224" t="s">
        <v>125</v>
      </c>
      <c r="AU199" s="224" t="s">
        <v>85</v>
      </c>
      <c r="AY199" s="15" t="s">
        <v>124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5" t="s">
        <v>81</v>
      </c>
      <c r="BK199" s="225">
        <f>ROUND(I199*H199,2)</f>
        <v>0</v>
      </c>
      <c r="BL199" s="15" t="s">
        <v>130</v>
      </c>
      <c r="BM199" s="224" t="s">
        <v>520</v>
      </c>
    </row>
    <row r="200" s="11" customFormat="1">
      <c r="B200" s="226"/>
      <c r="C200" s="227"/>
      <c r="D200" s="228" t="s">
        <v>132</v>
      </c>
      <c r="E200" s="229" t="s">
        <v>1</v>
      </c>
      <c r="F200" s="230" t="s">
        <v>521</v>
      </c>
      <c r="G200" s="227"/>
      <c r="H200" s="231">
        <v>3.3799999999999999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132</v>
      </c>
      <c r="AU200" s="237" t="s">
        <v>85</v>
      </c>
      <c r="AV200" s="11" t="s">
        <v>85</v>
      </c>
      <c r="AW200" s="11" t="s">
        <v>32</v>
      </c>
      <c r="AX200" s="11" t="s">
        <v>76</v>
      </c>
      <c r="AY200" s="237" t="s">
        <v>124</v>
      </c>
    </row>
    <row r="201" s="11" customFormat="1">
      <c r="B201" s="226"/>
      <c r="C201" s="227"/>
      <c r="D201" s="228" t="s">
        <v>132</v>
      </c>
      <c r="E201" s="229" t="s">
        <v>1</v>
      </c>
      <c r="F201" s="230" t="s">
        <v>522</v>
      </c>
      <c r="G201" s="227"/>
      <c r="H201" s="231">
        <v>3.2599999999999998</v>
      </c>
      <c r="I201" s="232"/>
      <c r="J201" s="227"/>
      <c r="K201" s="227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132</v>
      </c>
      <c r="AU201" s="237" t="s">
        <v>85</v>
      </c>
      <c r="AV201" s="11" t="s">
        <v>85</v>
      </c>
      <c r="AW201" s="11" t="s">
        <v>32</v>
      </c>
      <c r="AX201" s="11" t="s">
        <v>76</v>
      </c>
      <c r="AY201" s="237" t="s">
        <v>124</v>
      </c>
    </row>
    <row r="202" s="1" customFormat="1" ht="24" customHeight="1">
      <c r="B202" s="36"/>
      <c r="C202" s="213" t="s">
        <v>274</v>
      </c>
      <c r="D202" s="213" t="s">
        <v>125</v>
      </c>
      <c r="E202" s="214" t="s">
        <v>171</v>
      </c>
      <c r="F202" s="215" t="s">
        <v>172</v>
      </c>
      <c r="G202" s="216" t="s">
        <v>162</v>
      </c>
      <c r="H202" s="217">
        <v>6.6399999999999997</v>
      </c>
      <c r="I202" s="218"/>
      <c r="J202" s="219">
        <f>ROUND(I202*H202,2)</f>
        <v>0</v>
      </c>
      <c r="K202" s="215" t="s">
        <v>129</v>
      </c>
      <c r="L202" s="41"/>
      <c r="M202" s="220" t="s">
        <v>1</v>
      </c>
      <c r="N202" s="221" t="s">
        <v>41</v>
      </c>
      <c r="O202" s="84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AR202" s="224" t="s">
        <v>130</v>
      </c>
      <c r="AT202" s="224" t="s">
        <v>125</v>
      </c>
      <c r="AU202" s="224" t="s">
        <v>85</v>
      </c>
      <c r="AY202" s="15" t="s">
        <v>124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5" t="s">
        <v>81</v>
      </c>
      <c r="BK202" s="225">
        <f>ROUND(I202*H202,2)</f>
        <v>0</v>
      </c>
      <c r="BL202" s="15" t="s">
        <v>130</v>
      </c>
      <c r="BM202" s="224" t="s">
        <v>523</v>
      </c>
    </row>
    <row r="203" s="1" customFormat="1" ht="24" customHeight="1">
      <c r="B203" s="36"/>
      <c r="C203" s="213" t="s">
        <v>280</v>
      </c>
      <c r="D203" s="213" t="s">
        <v>125</v>
      </c>
      <c r="E203" s="214" t="s">
        <v>180</v>
      </c>
      <c r="F203" s="215" t="s">
        <v>181</v>
      </c>
      <c r="G203" s="216" t="s">
        <v>128</v>
      </c>
      <c r="H203" s="217">
        <v>1.887</v>
      </c>
      <c r="I203" s="218"/>
      <c r="J203" s="219">
        <f>ROUND(I203*H203,2)</f>
        <v>0</v>
      </c>
      <c r="K203" s="215" t="s">
        <v>129</v>
      </c>
      <c r="L203" s="41"/>
      <c r="M203" s="220" t="s">
        <v>1</v>
      </c>
      <c r="N203" s="221" t="s">
        <v>41</v>
      </c>
      <c r="O203" s="84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AR203" s="224" t="s">
        <v>130</v>
      </c>
      <c r="AT203" s="224" t="s">
        <v>125</v>
      </c>
      <c r="AU203" s="224" t="s">
        <v>85</v>
      </c>
      <c r="AY203" s="15" t="s">
        <v>124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5" t="s">
        <v>81</v>
      </c>
      <c r="BK203" s="225">
        <f>ROUND(I203*H203,2)</f>
        <v>0</v>
      </c>
      <c r="BL203" s="15" t="s">
        <v>130</v>
      </c>
      <c r="BM203" s="224" t="s">
        <v>524</v>
      </c>
    </row>
    <row r="204" s="12" customFormat="1">
      <c r="B204" s="238"/>
      <c r="C204" s="239"/>
      <c r="D204" s="228" t="s">
        <v>132</v>
      </c>
      <c r="E204" s="240" t="s">
        <v>1</v>
      </c>
      <c r="F204" s="241" t="s">
        <v>185</v>
      </c>
      <c r="G204" s="239"/>
      <c r="H204" s="240" t="s">
        <v>1</v>
      </c>
      <c r="I204" s="242"/>
      <c r="J204" s="239"/>
      <c r="K204" s="239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132</v>
      </c>
      <c r="AU204" s="247" t="s">
        <v>85</v>
      </c>
      <c r="AV204" s="12" t="s">
        <v>81</v>
      </c>
      <c r="AW204" s="12" t="s">
        <v>32</v>
      </c>
      <c r="AX204" s="12" t="s">
        <v>76</v>
      </c>
      <c r="AY204" s="247" t="s">
        <v>124</v>
      </c>
    </row>
    <row r="205" s="11" customFormat="1">
      <c r="B205" s="226"/>
      <c r="C205" s="227"/>
      <c r="D205" s="228" t="s">
        <v>132</v>
      </c>
      <c r="E205" s="229" t="s">
        <v>1</v>
      </c>
      <c r="F205" s="230" t="s">
        <v>525</v>
      </c>
      <c r="G205" s="227"/>
      <c r="H205" s="231">
        <v>0.96899999999999997</v>
      </c>
      <c r="I205" s="232"/>
      <c r="J205" s="227"/>
      <c r="K205" s="227"/>
      <c r="L205" s="233"/>
      <c r="M205" s="234"/>
      <c r="N205" s="235"/>
      <c r="O205" s="235"/>
      <c r="P205" s="235"/>
      <c r="Q205" s="235"/>
      <c r="R205" s="235"/>
      <c r="S205" s="235"/>
      <c r="T205" s="236"/>
      <c r="AT205" s="237" t="s">
        <v>132</v>
      </c>
      <c r="AU205" s="237" t="s">
        <v>85</v>
      </c>
      <c r="AV205" s="11" t="s">
        <v>85</v>
      </c>
      <c r="AW205" s="11" t="s">
        <v>32</v>
      </c>
      <c r="AX205" s="11" t="s">
        <v>76</v>
      </c>
      <c r="AY205" s="237" t="s">
        <v>124</v>
      </c>
    </row>
    <row r="206" s="11" customFormat="1">
      <c r="B206" s="226"/>
      <c r="C206" s="227"/>
      <c r="D206" s="228" t="s">
        <v>132</v>
      </c>
      <c r="E206" s="229" t="s">
        <v>1</v>
      </c>
      <c r="F206" s="230" t="s">
        <v>526</v>
      </c>
      <c r="G206" s="227"/>
      <c r="H206" s="231">
        <v>0.91800000000000004</v>
      </c>
      <c r="I206" s="232"/>
      <c r="J206" s="227"/>
      <c r="K206" s="227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132</v>
      </c>
      <c r="AU206" s="237" t="s">
        <v>85</v>
      </c>
      <c r="AV206" s="11" t="s">
        <v>85</v>
      </c>
      <c r="AW206" s="11" t="s">
        <v>32</v>
      </c>
      <c r="AX206" s="11" t="s">
        <v>76</v>
      </c>
      <c r="AY206" s="237" t="s">
        <v>124</v>
      </c>
    </row>
    <row r="207" s="1" customFormat="1" ht="16.5" customHeight="1">
      <c r="B207" s="36"/>
      <c r="C207" s="248" t="s">
        <v>284</v>
      </c>
      <c r="D207" s="248" t="s">
        <v>189</v>
      </c>
      <c r="E207" s="249" t="s">
        <v>190</v>
      </c>
      <c r="F207" s="250" t="s">
        <v>191</v>
      </c>
      <c r="G207" s="251" t="s">
        <v>192</v>
      </c>
      <c r="H207" s="252">
        <v>3.6040000000000001</v>
      </c>
      <c r="I207" s="253"/>
      <c r="J207" s="254">
        <f>ROUND(I207*H207,2)</f>
        <v>0</v>
      </c>
      <c r="K207" s="250" t="s">
        <v>129</v>
      </c>
      <c r="L207" s="255"/>
      <c r="M207" s="256" t="s">
        <v>1</v>
      </c>
      <c r="N207" s="257" t="s">
        <v>41</v>
      </c>
      <c r="O207" s="84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AR207" s="224" t="s">
        <v>159</v>
      </c>
      <c r="AT207" s="224" t="s">
        <v>189</v>
      </c>
      <c r="AU207" s="224" t="s">
        <v>85</v>
      </c>
      <c r="AY207" s="15" t="s">
        <v>124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5" t="s">
        <v>81</v>
      </c>
      <c r="BK207" s="225">
        <f>ROUND(I207*H207,2)</f>
        <v>0</v>
      </c>
      <c r="BL207" s="15" t="s">
        <v>130</v>
      </c>
      <c r="BM207" s="224" t="s">
        <v>527</v>
      </c>
    </row>
    <row r="208" s="11" customFormat="1">
      <c r="B208" s="226"/>
      <c r="C208" s="227"/>
      <c r="D208" s="228" t="s">
        <v>132</v>
      </c>
      <c r="E208" s="227"/>
      <c r="F208" s="230" t="s">
        <v>528</v>
      </c>
      <c r="G208" s="227"/>
      <c r="H208" s="231">
        <v>3.6040000000000001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132</v>
      </c>
      <c r="AU208" s="237" t="s">
        <v>85</v>
      </c>
      <c r="AV208" s="11" t="s">
        <v>85</v>
      </c>
      <c r="AW208" s="11" t="s">
        <v>4</v>
      </c>
      <c r="AX208" s="11" t="s">
        <v>81</v>
      </c>
      <c r="AY208" s="237" t="s">
        <v>124</v>
      </c>
    </row>
    <row r="209" s="1" customFormat="1" ht="24" customHeight="1">
      <c r="B209" s="36"/>
      <c r="C209" s="213" t="s">
        <v>290</v>
      </c>
      <c r="D209" s="213" t="s">
        <v>125</v>
      </c>
      <c r="E209" s="214" t="s">
        <v>196</v>
      </c>
      <c r="F209" s="215" t="s">
        <v>197</v>
      </c>
      <c r="G209" s="216" t="s">
        <v>128</v>
      </c>
      <c r="H209" s="217">
        <v>0.76500000000000001</v>
      </c>
      <c r="I209" s="218"/>
      <c r="J209" s="219">
        <f>ROUND(I209*H209,2)</f>
        <v>0</v>
      </c>
      <c r="K209" s="215" t="s">
        <v>129</v>
      </c>
      <c r="L209" s="41"/>
      <c r="M209" s="220" t="s">
        <v>1</v>
      </c>
      <c r="N209" s="221" t="s">
        <v>41</v>
      </c>
      <c r="O209" s="84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AR209" s="224" t="s">
        <v>130</v>
      </c>
      <c r="AT209" s="224" t="s">
        <v>125</v>
      </c>
      <c r="AU209" s="224" t="s">
        <v>85</v>
      </c>
      <c r="AY209" s="15" t="s">
        <v>124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5" t="s">
        <v>81</v>
      </c>
      <c r="BK209" s="225">
        <f>ROUND(I209*H209,2)</f>
        <v>0</v>
      </c>
      <c r="BL209" s="15" t="s">
        <v>130</v>
      </c>
      <c r="BM209" s="224" t="s">
        <v>529</v>
      </c>
    </row>
    <row r="210" s="11" customFormat="1">
      <c r="B210" s="226"/>
      <c r="C210" s="227"/>
      <c r="D210" s="228" t="s">
        <v>132</v>
      </c>
      <c r="E210" s="229" t="s">
        <v>1</v>
      </c>
      <c r="F210" s="230" t="s">
        <v>530</v>
      </c>
      <c r="G210" s="227"/>
      <c r="H210" s="231">
        <v>0.76500000000000001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AT210" s="237" t="s">
        <v>132</v>
      </c>
      <c r="AU210" s="237" t="s">
        <v>85</v>
      </c>
      <c r="AV210" s="11" t="s">
        <v>85</v>
      </c>
      <c r="AW210" s="11" t="s">
        <v>32</v>
      </c>
      <c r="AX210" s="11" t="s">
        <v>76</v>
      </c>
      <c r="AY210" s="237" t="s">
        <v>124</v>
      </c>
    </row>
    <row r="211" s="1" customFormat="1" ht="16.5" customHeight="1">
      <c r="B211" s="36"/>
      <c r="C211" s="248" t="s">
        <v>296</v>
      </c>
      <c r="D211" s="248" t="s">
        <v>189</v>
      </c>
      <c r="E211" s="249" t="s">
        <v>201</v>
      </c>
      <c r="F211" s="250" t="s">
        <v>202</v>
      </c>
      <c r="G211" s="251" t="s">
        <v>192</v>
      </c>
      <c r="H211" s="252">
        <v>1.53</v>
      </c>
      <c r="I211" s="253"/>
      <c r="J211" s="254">
        <f>ROUND(I211*H211,2)</f>
        <v>0</v>
      </c>
      <c r="K211" s="250" t="s">
        <v>129</v>
      </c>
      <c r="L211" s="255"/>
      <c r="M211" s="256" t="s">
        <v>1</v>
      </c>
      <c r="N211" s="257" t="s">
        <v>41</v>
      </c>
      <c r="O211" s="84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AR211" s="224" t="s">
        <v>159</v>
      </c>
      <c r="AT211" s="224" t="s">
        <v>189</v>
      </c>
      <c r="AU211" s="224" t="s">
        <v>85</v>
      </c>
      <c r="AY211" s="15" t="s">
        <v>124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5" t="s">
        <v>81</v>
      </c>
      <c r="BK211" s="225">
        <f>ROUND(I211*H211,2)</f>
        <v>0</v>
      </c>
      <c r="BL211" s="15" t="s">
        <v>130</v>
      </c>
      <c r="BM211" s="224" t="s">
        <v>531</v>
      </c>
    </row>
    <row r="212" s="11" customFormat="1">
      <c r="B212" s="226"/>
      <c r="C212" s="227"/>
      <c r="D212" s="228" t="s">
        <v>132</v>
      </c>
      <c r="E212" s="227"/>
      <c r="F212" s="230" t="s">
        <v>532</v>
      </c>
      <c r="G212" s="227"/>
      <c r="H212" s="231">
        <v>1.53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AT212" s="237" t="s">
        <v>132</v>
      </c>
      <c r="AU212" s="237" t="s">
        <v>85</v>
      </c>
      <c r="AV212" s="11" t="s">
        <v>85</v>
      </c>
      <c r="AW212" s="11" t="s">
        <v>4</v>
      </c>
      <c r="AX212" s="11" t="s">
        <v>81</v>
      </c>
      <c r="AY212" s="237" t="s">
        <v>124</v>
      </c>
    </row>
    <row r="213" s="1" customFormat="1" ht="24" customHeight="1">
      <c r="B213" s="36"/>
      <c r="C213" s="213" t="s">
        <v>533</v>
      </c>
      <c r="D213" s="213" t="s">
        <v>125</v>
      </c>
      <c r="E213" s="214" t="s">
        <v>206</v>
      </c>
      <c r="F213" s="215" t="s">
        <v>207</v>
      </c>
      <c r="G213" s="216" t="s">
        <v>128</v>
      </c>
      <c r="H213" s="217">
        <v>2.823</v>
      </c>
      <c r="I213" s="218"/>
      <c r="J213" s="219">
        <f>ROUND(I213*H213,2)</f>
        <v>0</v>
      </c>
      <c r="K213" s="215" t="s">
        <v>129</v>
      </c>
      <c r="L213" s="41"/>
      <c r="M213" s="220" t="s">
        <v>1</v>
      </c>
      <c r="N213" s="221" t="s">
        <v>41</v>
      </c>
      <c r="O213" s="84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AR213" s="224" t="s">
        <v>130</v>
      </c>
      <c r="AT213" s="224" t="s">
        <v>125</v>
      </c>
      <c r="AU213" s="224" t="s">
        <v>85</v>
      </c>
      <c r="AY213" s="15" t="s">
        <v>124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5" t="s">
        <v>81</v>
      </c>
      <c r="BK213" s="225">
        <f>ROUND(I213*H213,2)</f>
        <v>0</v>
      </c>
      <c r="BL213" s="15" t="s">
        <v>130</v>
      </c>
      <c r="BM213" s="224" t="s">
        <v>534</v>
      </c>
    </row>
    <row r="214" s="1" customFormat="1" ht="24" customHeight="1">
      <c r="B214" s="36"/>
      <c r="C214" s="213" t="s">
        <v>300</v>
      </c>
      <c r="D214" s="213" t="s">
        <v>125</v>
      </c>
      <c r="E214" s="214" t="s">
        <v>210</v>
      </c>
      <c r="F214" s="215" t="s">
        <v>211</v>
      </c>
      <c r="G214" s="216" t="s">
        <v>128</v>
      </c>
      <c r="H214" s="217">
        <v>2.823</v>
      </c>
      <c r="I214" s="218"/>
      <c r="J214" s="219">
        <f>ROUND(I214*H214,2)</f>
        <v>0</v>
      </c>
      <c r="K214" s="215" t="s">
        <v>129</v>
      </c>
      <c r="L214" s="41"/>
      <c r="M214" s="220" t="s">
        <v>1</v>
      </c>
      <c r="N214" s="221" t="s">
        <v>41</v>
      </c>
      <c r="O214" s="84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AR214" s="224" t="s">
        <v>130</v>
      </c>
      <c r="AT214" s="224" t="s">
        <v>125</v>
      </c>
      <c r="AU214" s="224" t="s">
        <v>85</v>
      </c>
      <c r="AY214" s="15" t="s">
        <v>124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5" t="s">
        <v>81</v>
      </c>
      <c r="BK214" s="225">
        <f>ROUND(I214*H214,2)</f>
        <v>0</v>
      </c>
      <c r="BL214" s="15" t="s">
        <v>130</v>
      </c>
      <c r="BM214" s="224" t="s">
        <v>535</v>
      </c>
    </row>
    <row r="215" s="1" customFormat="1" ht="16.5" customHeight="1">
      <c r="B215" s="36"/>
      <c r="C215" s="213" t="s">
        <v>307</v>
      </c>
      <c r="D215" s="213" t="s">
        <v>125</v>
      </c>
      <c r="E215" s="214" t="s">
        <v>215</v>
      </c>
      <c r="F215" s="215" t="s">
        <v>216</v>
      </c>
      <c r="G215" s="216" t="s">
        <v>128</v>
      </c>
      <c r="H215" s="217">
        <v>2.823</v>
      </c>
      <c r="I215" s="218"/>
      <c r="J215" s="219">
        <f>ROUND(I215*H215,2)</f>
        <v>0</v>
      </c>
      <c r="K215" s="215" t="s">
        <v>129</v>
      </c>
      <c r="L215" s="41"/>
      <c r="M215" s="220" t="s">
        <v>1</v>
      </c>
      <c r="N215" s="221" t="s">
        <v>41</v>
      </c>
      <c r="O215" s="84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AR215" s="224" t="s">
        <v>130</v>
      </c>
      <c r="AT215" s="224" t="s">
        <v>125</v>
      </c>
      <c r="AU215" s="224" t="s">
        <v>85</v>
      </c>
      <c r="AY215" s="15" t="s">
        <v>124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5" t="s">
        <v>81</v>
      </c>
      <c r="BK215" s="225">
        <f>ROUND(I215*H215,2)</f>
        <v>0</v>
      </c>
      <c r="BL215" s="15" t="s">
        <v>130</v>
      </c>
      <c r="BM215" s="224" t="s">
        <v>536</v>
      </c>
    </row>
    <row r="216" s="1" customFormat="1" ht="24" customHeight="1">
      <c r="B216" s="36"/>
      <c r="C216" s="213" t="s">
        <v>312</v>
      </c>
      <c r="D216" s="213" t="s">
        <v>125</v>
      </c>
      <c r="E216" s="214" t="s">
        <v>219</v>
      </c>
      <c r="F216" s="215" t="s">
        <v>220</v>
      </c>
      <c r="G216" s="216" t="s">
        <v>192</v>
      </c>
      <c r="H216" s="217">
        <v>4.5170000000000003</v>
      </c>
      <c r="I216" s="218"/>
      <c r="J216" s="219">
        <f>ROUND(I216*H216,2)</f>
        <v>0</v>
      </c>
      <c r="K216" s="215" t="s">
        <v>129</v>
      </c>
      <c r="L216" s="41"/>
      <c r="M216" s="220" t="s">
        <v>1</v>
      </c>
      <c r="N216" s="221" t="s">
        <v>41</v>
      </c>
      <c r="O216" s="84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AR216" s="224" t="s">
        <v>130</v>
      </c>
      <c r="AT216" s="224" t="s">
        <v>125</v>
      </c>
      <c r="AU216" s="224" t="s">
        <v>85</v>
      </c>
      <c r="AY216" s="15" t="s">
        <v>124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5" t="s">
        <v>81</v>
      </c>
      <c r="BK216" s="225">
        <f>ROUND(I216*H216,2)</f>
        <v>0</v>
      </c>
      <c r="BL216" s="15" t="s">
        <v>130</v>
      </c>
      <c r="BM216" s="224" t="s">
        <v>537</v>
      </c>
    </row>
    <row r="217" s="11" customFormat="1">
      <c r="B217" s="226"/>
      <c r="C217" s="227"/>
      <c r="D217" s="228" t="s">
        <v>132</v>
      </c>
      <c r="E217" s="227"/>
      <c r="F217" s="230" t="s">
        <v>538</v>
      </c>
      <c r="G217" s="227"/>
      <c r="H217" s="231">
        <v>4.5170000000000003</v>
      </c>
      <c r="I217" s="232"/>
      <c r="J217" s="227"/>
      <c r="K217" s="227"/>
      <c r="L217" s="233"/>
      <c r="M217" s="234"/>
      <c r="N217" s="235"/>
      <c r="O217" s="235"/>
      <c r="P217" s="235"/>
      <c r="Q217" s="235"/>
      <c r="R217" s="235"/>
      <c r="S217" s="235"/>
      <c r="T217" s="236"/>
      <c r="AT217" s="237" t="s">
        <v>132</v>
      </c>
      <c r="AU217" s="237" t="s">
        <v>85</v>
      </c>
      <c r="AV217" s="11" t="s">
        <v>85</v>
      </c>
      <c r="AW217" s="11" t="s">
        <v>4</v>
      </c>
      <c r="AX217" s="11" t="s">
        <v>81</v>
      </c>
      <c r="AY217" s="237" t="s">
        <v>124</v>
      </c>
    </row>
    <row r="218" s="10" customFormat="1" ht="22.8" customHeight="1">
      <c r="B218" s="199"/>
      <c r="C218" s="200"/>
      <c r="D218" s="201" t="s">
        <v>75</v>
      </c>
      <c r="E218" s="272" t="s">
        <v>175</v>
      </c>
      <c r="F218" s="272" t="s">
        <v>237</v>
      </c>
      <c r="G218" s="200"/>
      <c r="H218" s="200"/>
      <c r="I218" s="203"/>
      <c r="J218" s="273">
        <f>BK218</f>
        <v>0</v>
      </c>
      <c r="K218" s="200"/>
      <c r="L218" s="205"/>
      <c r="M218" s="206"/>
      <c r="N218" s="207"/>
      <c r="O218" s="207"/>
      <c r="P218" s="208">
        <f>SUM(P219:P222)</f>
        <v>0</v>
      </c>
      <c r="Q218" s="207"/>
      <c r="R218" s="208">
        <f>SUM(R219:R222)</f>
        <v>0</v>
      </c>
      <c r="S218" s="207"/>
      <c r="T218" s="209">
        <f>SUM(T219:T222)</f>
        <v>0.44</v>
      </c>
      <c r="AR218" s="210" t="s">
        <v>81</v>
      </c>
      <c r="AT218" s="211" t="s">
        <v>75</v>
      </c>
      <c r="AU218" s="211" t="s">
        <v>81</v>
      </c>
      <c r="AY218" s="210" t="s">
        <v>124</v>
      </c>
      <c r="BK218" s="212">
        <f>SUM(BK219:BK222)</f>
        <v>0</v>
      </c>
    </row>
    <row r="219" s="1" customFormat="1" ht="24" customHeight="1">
      <c r="B219" s="36"/>
      <c r="C219" s="213" t="s">
        <v>324</v>
      </c>
      <c r="D219" s="213" t="s">
        <v>125</v>
      </c>
      <c r="E219" s="214" t="s">
        <v>244</v>
      </c>
      <c r="F219" s="215" t="s">
        <v>245</v>
      </c>
      <c r="G219" s="216" t="s">
        <v>162</v>
      </c>
      <c r="H219" s="217">
        <v>2</v>
      </c>
      <c r="I219" s="218"/>
      <c r="J219" s="219">
        <f>ROUND(I219*H219,2)</f>
        <v>0</v>
      </c>
      <c r="K219" s="215" t="s">
        <v>129</v>
      </c>
      <c r="L219" s="41"/>
      <c r="M219" s="220" t="s">
        <v>1</v>
      </c>
      <c r="N219" s="221" t="s">
        <v>41</v>
      </c>
      <c r="O219" s="84"/>
      <c r="P219" s="222">
        <f>O219*H219</f>
        <v>0</v>
      </c>
      <c r="Q219" s="222">
        <v>0</v>
      </c>
      <c r="R219" s="222">
        <f>Q219*H219</f>
        <v>0</v>
      </c>
      <c r="S219" s="222">
        <v>0.22</v>
      </c>
      <c r="T219" s="223">
        <f>S219*H219</f>
        <v>0.44</v>
      </c>
      <c r="AR219" s="224" t="s">
        <v>130</v>
      </c>
      <c r="AT219" s="224" t="s">
        <v>125</v>
      </c>
      <c r="AU219" s="224" t="s">
        <v>85</v>
      </c>
      <c r="AY219" s="15" t="s">
        <v>124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5" t="s">
        <v>81</v>
      </c>
      <c r="BK219" s="225">
        <f>ROUND(I219*H219,2)</f>
        <v>0</v>
      </c>
      <c r="BL219" s="15" t="s">
        <v>130</v>
      </c>
      <c r="BM219" s="224" t="s">
        <v>539</v>
      </c>
    </row>
    <row r="220" s="11" customFormat="1">
      <c r="B220" s="226"/>
      <c r="C220" s="227"/>
      <c r="D220" s="228" t="s">
        <v>132</v>
      </c>
      <c r="E220" s="229" t="s">
        <v>1</v>
      </c>
      <c r="F220" s="230" t="s">
        <v>540</v>
      </c>
      <c r="G220" s="227"/>
      <c r="H220" s="231">
        <v>2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AT220" s="237" t="s">
        <v>132</v>
      </c>
      <c r="AU220" s="237" t="s">
        <v>85</v>
      </c>
      <c r="AV220" s="11" t="s">
        <v>85</v>
      </c>
      <c r="AW220" s="11" t="s">
        <v>32</v>
      </c>
      <c r="AX220" s="11" t="s">
        <v>76</v>
      </c>
      <c r="AY220" s="237" t="s">
        <v>124</v>
      </c>
    </row>
    <row r="221" s="1" customFormat="1" ht="16.5" customHeight="1">
      <c r="B221" s="36"/>
      <c r="C221" s="213" t="s">
        <v>329</v>
      </c>
      <c r="D221" s="213" t="s">
        <v>125</v>
      </c>
      <c r="E221" s="214" t="s">
        <v>249</v>
      </c>
      <c r="F221" s="215" t="s">
        <v>250</v>
      </c>
      <c r="G221" s="216" t="s">
        <v>139</v>
      </c>
      <c r="H221" s="217">
        <v>4</v>
      </c>
      <c r="I221" s="218"/>
      <c r="J221" s="219">
        <f>ROUND(I221*H221,2)</f>
        <v>0</v>
      </c>
      <c r="K221" s="215" t="s">
        <v>129</v>
      </c>
      <c r="L221" s="41"/>
      <c r="M221" s="220" t="s">
        <v>1</v>
      </c>
      <c r="N221" s="221" t="s">
        <v>41</v>
      </c>
      <c r="O221" s="84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AR221" s="224" t="s">
        <v>130</v>
      </c>
      <c r="AT221" s="224" t="s">
        <v>125</v>
      </c>
      <c r="AU221" s="224" t="s">
        <v>85</v>
      </c>
      <c r="AY221" s="15" t="s">
        <v>124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5" t="s">
        <v>81</v>
      </c>
      <c r="BK221" s="225">
        <f>ROUND(I221*H221,2)</f>
        <v>0</v>
      </c>
      <c r="BL221" s="15" t="s">
        <v>130</v>
      </c>
      <c r="BM221" s="224" t="s">
        <v>541</v>
      </c>
    </row>
    <row r="222" s="11" customFormat="1">
      <c r="B222" s="226"/>
      <c r="C222" s="227"/>
      <c r="D222" s="228" t="s">
        <v>132</v>
      </c>
      <c r="E222" s="229" t="s">
        <v>1</v>
      </c>
      <c r="F222" s="230" t="s">
        <v>542</v>
      </c>
      <c r="G222" s="227"/>
      <c r="H222" s="231">
        <v>4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AT222" s="237" t="s">
        <v>132</v>
      </c>
      <c r="AU222" s="237" t="s">
        <v>85</v>
      </c>
      <c r="AV222" s="11" t="s">
        <v>85</v>
      </c>
      <c r="AW222" s="11" t="s">
        <v>32</v>
      </c>
      <c r="AX222" s="11" t="s">
        <v>76</v>
      </c>
      <c r="AY222" s="237" t="s">
        <v>124</v>
      </c>
    </row>
    <row r="223" s="10" customFormat="1" ht="22.8" customHeight="1">
      <c r="B223" s="199"/>
      <c r="C223" s="200"/>
      <c r="D223" s="201" t="s">
        <v>75</v>
      </c>
      <c r="E223" s="272" t="s">
        <v>253</v>
      </c>
      <c r="F223" s="272" t="s">
        <v>254</v>
      </c>
      <c r="G223" s="200"/>
      <c r="H223" s="200"/>
      <c r="I223" s="203"/>
      <c r="J223" s="273">
        <f>BK223</f>
        <v>0</v>
      </c>
      <c r="K223" s="200"/>
      <c r="L223" s="205"/>
      <c r="M223" s="206"/>
      <c r="N223" s="207"/>
      <c r="O223" s="207"/>
      <c r="P223" s="208">
        <f>SUM(P224:P225)</f>
        <v>0</v>
      </c>
      <c r="Q223" s="207"/>
      <c r="R223" s="208">
        <f>SUM(R224:R225)</f>
        <v>0</v>
      </c>
      <c r="S223" s="207"/>
      <c r="T223" s="209">
        <f>SUM(T224:T225)</f>
        <v>0</v>
      </c>
      <c r="AR223" s="210" t="s">
        <v>81</v>
      </c>
      <c r="AT223" s="211" t="s">
        <v>75</v>
      </c>
      <c r="AU223" s="211" t="s">
        <v>81</v>
      </c>
      <c r="AY223" s="210" t="s">
        <v>124</v>
      </c>
      <c r="BK223" s="212">
        <f>SUM(BK224:BK225)</f>
        <v>0</v>
      </c>
    </row>
    <row r="224" s="1" customFormat="1" ht="16.5" customHeight="1">
      <c r="B224" s="36"/>
      <c r="C224" s="213" t="s">
        <v>341</v>
      </c>
      <c r="D224" s="213" t="s">
        <v>125</v>
      </c>
      <c r="E224" s="214" t="s">
        <v>256</v>
      </c>
      <c r="F224" s="215" t="s">
        <v>257</v>
      </c>
      <c r="G224" s="216" t="s">
        <v>128</v>
      </c>
      <c r="H224" s="217">
        <v>0.17000000000000001</v>
      </c>
      <c r="I224" s="218"/>
      <c r="J224" s="219">
        <f>ROUND(I224*H224,2)</f>
        <v>0</v>
      </c>
      <c r="K224" s="215" t="s">
        <v>129</v>
      </c>
      <c r="L224" s="41"/>
      <c r="M224" s="220" t="s">
        <v>1</v>
      </c>
      <c r="N224" s="221" t="s">
        <v>41</v>
      </c>
      <c r="O224" s="84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AR224" s="224" t="s">
        <v>130</v>
      </c>
      <c r="AT224" s="224" t="s">
        <v>125</v>
      </c>
      <c r="AU224" s="224" t="s">
        <v>85</v>
      </c>
      <c r="AY224" s="15" t="s">
        <v>124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5" t="s">
        <v>81</v>
      </c>
      <c r="BK224" s="225">
        <f>ROUND(I224*H224,2)</f>
        <v>0</v>
      </c>
      <c r="BL224" s="15" t="s">
        <v>130</v>
      </c>
      <c r="BM224" s="224" t="s">
        <v>543</v>
      </c>
    </row>
    <row r="225" s="11" customFormat="1">
      <c r="B225" s="226"/>
      <c r="C225" s="227"/>
      <c r="D225" s="228" t="s">
        <v>132</v>
      </c>
      <c r="E225" s="229" t="s">
        <v>1</v>
      </c>
      <c r="F225" s="230" t="s">
        <v>544</v>
      </c>
      <c r="G225" s="227"/>
      <c r="H225" s="231">
        <v>0.17000000000000001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AT225" s="237" t="s">
        <v>132</v>
      </c>
      <c r="AU225" s="237" t="s">
        <v>85</v>
      </c>
      <c r="AV225" s="11" t="s">
        <v>85</v>
      </c>
      <c r="AW225" s="11" t="s">
        <v>32</v>
      </c>
      <c r="AX225" s="11" t="s">
        <v>76</v>
      </c>
      <c r="AY225" s="237" t="s">
        <v>124</v>
      </c>
    </row>
    <row r="226" s="10" customFormat="1" ht="22.8" customHeight="1">
      <c r="B226" s="199"/>
      <c r="C226" s="200"/>
      <c r="D226" s="201" t="s">
        <v>75</v>
      </c>
      <c r="E226" s="272" t="s">
        <v>260</v>
      </c>
      <c r="F226" s="272" t="s">
        <v>261</v>
      </c>
      <c r="G226" s="200"/>
      <c r="H226" s="200"/>
      <c r="I226" s="203"/>
      <c r="J226" s="273">
        <f>BK226</f>
        <v>0</v>
      </c>
      <c r="K226" s="200"/>
      <c r="L226" s="205"/>
      <c r="M226" s="206"/>
      <c r="N226" s="207"/>
      <c r="O226" s="207"/>
      <c r="P226" s="208">
        <f>SUM(P227:P230)</f>
        <v>0</v>
      </c>
      <c r="Q226" s="207"/>
      <c r="R226" s="208">
        <f>SUM(R227:R230)</f>
        <v>0.0024399999999999999</v>
      </c>
      <c r="S226" s="207"/>
      <c r="T226" s="209">
        <f>SUM(T227:T230)</f>
        <v>0</v>
      </c>
      <c r="AR226" s="210" t="s">
        <v>81</v>
      </c>
      <c r="AT226" s="211" t="s">
        <v>75</v>
      </c>
      <c r="AU226" s="211" t="s">
        <v>81</v>
      </c>
      <c r="AY226" s="210" t="s">
        <v>124</v>
      </c>
      <c r="BK226" s="212">
        <f>SUM(BK227:BK230)</f>
        <v>0</v>
      </c>
    </row>
    <row r="227" s="1" customFormat="1" ht="24" customHeight="1">
      <c r="B227" s="36"/>
      <c r="C227" s="213" t="s">
        <v>353</v>
      </c>
      <c r="D227" s="213" t="s">
        <v>125</v>
      </c>
      <c r="E227" s="214" t="s">
        <v>263</v>
      </c>
      <c r="F227" s="215" t="s">
        <v>264</v>
      </c>
      <c r="G227" s="216" t="s">
        <v>162</v>
      </c>
      <c r="H227" s="217">
        <v>2</v>
      </c>
      <c r="I227" s="218"/>
      <c r="J227" s="219">
        <f>ROUND(I227*H227,2)</f>
        <v>0</v>
      </c>
      <c r="K227" s="215" t="s">
        <v>129</v>
      </c>
      <c r="L227" s="41"/>
      <c r="M227" s="220" t="s">
        <v>1</v>
      </c>
      <c r="N227" s="221" t="s">
        <v>41</v>
      </c>
      <c r="O227" s="84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AR227" s="224" t="s">
        <v>130</v>
      </c>
      <c r="AT227" s="224" t="s">
        <v>125</v>
      </c>
      <c r="AU227" s="224" t="s">
        <v>85</v>
      </c>
      <c r="AY227" s="15" t="s">
        <v>124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5" t="s">
        <v>81</v>
      </c>
      <c r="BK227" s="225">
        <f>ROUND(I227*H227,2)</f>
        <v>0</v>
      </c>
      <c r="BL227" s="15" t="s">
        <v>130</v>
      </c>
      <c r="BM227" s="224" t="s">
        <v>545</v>
      </c>
    </row>
    <row r="228" s="1" customFormat="1" ht="24" customHeight="1">
      <c r="B228" s="36"/>
      <c r="C228" s="213" t="s">
        <v>253</v>
      </c>
      <c r="D228" s="213" t="s">
        <v>125</v>
      </c>
      <c r="E228" s="214" t="s">
        <v>267</v>
      </c>
      <c r="F228" s="215" t="s">
        <v>268</v>
      </c>
      <c r="G228" s="216" t="s">
        <v>162</v>
      </c>
      <c r="H228" s="217">
        <v>2</v>
      </c>
      <c r="I228" s="218"/>
      <c r="J228" s="219">
        <f>ROUND(I228*H228,2)</f>
        <v>0</v>
      </c>
      <c r="K228" s="215" t="s">
        <v>129</v>
      </c>
      <c r="L228" s="41"/>
      <c r="M228" s="220" t="s">
        <v>1</v>
      </c>
      <c r="N228" s="221" t="s">
        <v>41</v>
      </c>
      <c r="O228" s="84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AR228" s="224" t="s">
        <v>130</v>
      </c>
      <c r="AT228" s="224" t="s">
        <v>125</v>
      </c>
      <c r="AU228" s="224" t="s">
        <v>85</v>
      </c>
      <c r="AY228" s="15" t="s">
        <v>124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5" t="s">
        <v>81</v>
      </c>
      <c r="BK228" s="225">
        <f>ROUND(I228*H228,2)</f>
        <v>0</v>
      </c>
      <c r="BL228" s="15" t="s">
        <v>130</v>
      </c>
      <c r="BM228" s="224" t="s">
        <v>546</v>
      </c>
    </row>
    <row r="229" s="1" customFormat="1" ht="24" customHeight="1">
      <c r="B229" s="36"/>
      <c r="C229" s="213" t="s">
        <v>360</v>
      </c>
      <c r="D229" s="213" t="s">
        <v>125</v>
      </c>
      <c r="E229" s="214" t="s">
        <v>271</v>
      </c>
      <c r="F229" s="215" t="s">
        <v>272</v>
      </c>
      <c r="G229" s="216" t="s">
        <v>162</v>
      </c>
      <c r="H229" s="217">
        <v>2</v>
      </c>
      <c r="I229" s="218"/>
      <c r="J229" s="219">
        <f>ROUND(I229*H229,2)</f>
        <v>0</v>
      </c>
      <c r="K229" s="215" t="s">
        <v>129</v>
      </c>
      <c r="L229" s="41"/>
      <c r="M229" s="220" t="s">
        <v>1</v>
      </c>
      <c r="N229" s="221" t="s">
        <v>41</v>
      </c>
      <c r="O229" s="84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AR229" s="224" t="s">
        <v>130</v>
      </c>
      <c r="AT229" s="224" t="s">
        <v>125</v>
      </c>
      <c r="AU229" s="224" t="s">
        <v>85</v>
      </c>
      <c r="AY229" s="15" t="s">
        <v>124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5" t="s">
        <v>81</v>
      </c>
      <c r="BK229" s="225">
        <f>ROUND(I229*H229,2)</f>
        <v>0</v>
      </c>
      <c r="BL229" s="15" t="s">
        <v>130</v>
      </c>
      <c r="BM229" s="224" t="s">
        <v>547</v>
      </c>
    </row>
    <row r="230" s="1" customFormat="1" ht="24" customHeight="1">
      <c r="B230" s="36"/>
      <c r="C230" s="213" t="s">
        <v>365</v>
      </c>
      <c r="D230" s="213" t="s">
        <v>125</v>
      </c>
      <c r="E230" s="214" t="s">
        <v>275</v>
      </c>
      <c r="F230" s="215" t="s">
        <v>276</v>
      </c>
      <c r="G230" s="216" t="s">
        <v>139</v>
      </c>
      <c r="H230" s="217">
        <v>4</v>
      </c>
      <c r="I230" s="218"/>
      <c r="J230" s="219">
        <f>ROUND(I230*H230,2)</f>
        <v>0</v>
      </c>
      <c r="K230" s="215" t="s">
        <v>129</v>
      </c>
      <c r="L230" s="41"/>
      <c r="M230" s="220" t="s">
        <v>1</v>
      </c>
      <c r="N230" s="221" t="s">
        <v>41</v>
      </c>
      <c r="O230" s="84"/>
      <c r="P230" s="222">
        <f>O230*H230</f>
        <v>0</v>
      </c>
      <c r="Q230" s="222">
        <v>0.00060999999999999997</v>
      </c>
      <c r="R230" s="222">
        <f>Q230*H230</f>
        <v>0.0024399999999999999</v>
      </c>
      <c r="S230" s="222">
        <v>0</v>
      </c>
      <c r="T230" s="223">
        <f>S230*H230</f>
        <v>0</v>
      </c>
      <c r="AR230" s="224" t="s">
        <v>130</v>
      </c>
      <c r="AT230" s="224" t="s">
        <v>125</v>
      </c>
      <c r="AU230" s="224" t="s">
        <v>85</v>
      </c>
      <c r="AY230" s="15" t="s">
        <v>124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5" t="s">
        <v>81</v>
      </c>
      <c r="BK230" s="225">
        <f>ROUND(I230*H230,2)</f>
        <v>0</v>
      </c>
      <c r="BL230" s="15" t="s">
        <v>130</v>
      </c>
      <c r="BM230" s="224" t="s">
        <v>548</v>
      </c>
    </row>
    <row r="231" s="10" customFormat="1" ht="22.8" customHeight="1">
      <c r="B231" s="199"/>
      <c r="C231" s="200"/>
      <c r="D231" s="201" t="s">
        <v>75</v>
      </c>
      <c r="E231" s="272" t="s">
        <v>294</v>
      </c>
      <c r="F231" s="272" t="s">
        <v>295</v>
      </c>
      <c r="G231" s="200"/>
      <c r="H231" s="200"/>
      <c r="I231" s="203"/>
      <c r="J231" s="273">
        <f>BK231</f>
        <v>0</v>
      </c>
      <c r="K231" s="200"/>
      <c r="L231" s="205"/>
      <c r="M231" s="206"/>
      <c r="N231" s="207"/>
      <c r="O231" s="207"/>
      <c r="P231" s="208">
        <f>SUM(P232:P235)</f>
        <v>0</v>
      </c>
      <c r="Q231" s="207"/>
      <c r="R231" s="208">
        <f>SUM(R232:R235)</f>
        <v>0.0089519999999999982</v>
      </c>
      <c r="S231" s="207"/>
      <c r="T231" s="209">
        <f>SUM(T232:T235)</f>
        <v>0</v>
      </c>
      <c r="AR231" s="210" t="s">
        <v>81</v>
      </c>
      <c r="AT231" s="211" t="s">
        <v>75</v>
      </c>
      <c r="AU231" s="211" t="s">
        <v>81</v>
      </c>
      <c r="AY231" s="210" t="s">
        <v>124</v>
      </c>
      <c r="BK231" s="212">
        <f>SUM(BK232:BK235)</f>
        <v>0</v>
      </c>
    </row>
    <row r="232" s="1" customFormat="1" ht="24" customHeight="1">
      <c r="B232" s="36"/>
      <c r="C232" s="213" t="s">
        <v>373</v>
      </c>
      <c r="D232" s="213" t="s">
        <v>125</v>
      </c>
      <c r="E232" s="214" t="s">
        <v>487</v>
      </c>
      <c r="F232" s="215" t="s">
        <v>488</v>
      </c>
      <c r="G232" s="216" t="s">
        <v>139</v>
      </c>
      <c r="H232" s="217">
        <v>2</v>
      </c>
      <c r="I232" s="218"/>
      <c r="J232" s="219">
        <f>ROUND(I232*H232,2)</f>
        <v>0</v>
      </c>
      <c r="K232" s="215" t="s">
        <v>129</v>
      </c>
      <c r="L232" s="41"/>
      <c r="M232" s="220" t="s">
        <v>1</v>
      </c>
      <c r="N232" s="221" t="s">
        <v>41</v>
      </c>
      <c r="O232" s="84"/>
      <c r="P232" s="222">
        <f>O232*H232</f>
        <v>0</v>
      </c>
      <c r="Q232" s="222">
        <v>1.0000000000000001E-05</v>
      </c>
      <c r="R232" s="222">
        <f>Q232*H232</f>
        <v>2.0000000000000002E-05</v>
      </c>
      <c r="S232" s="222">
        <v>0</v>
      </c>
      <c r="T232" s="223">
        <f>S232*H232</f>
        <v>0</v>
      </c>
      <c r="AR232" s="224" t="s">
        <v>130</v>
      </c>
      <c r="AT232" s="224" t="s">
        <v>125</v>
      </c>
      <c r="AU232" s="224" t="s">
        <v>85</v>
      </c>
      <c r="AY232" s="15" t="s">
        <v>124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5" t="s">
        <v>81</v>
      </c>
      <c r="BK232" s="225">
        <f>ROUND(I232*H232,2)</f>
        <v>0</v>
      </c>
      <c r="BL232" s="15" t="s">
        <v>130</v>
      </c>
      <c r="BM232" s="224" t="s">
        <v>549</v>
      </c>
    </row>
    <row r="233" s="1" customFormat="1" ht="16.5" customHeight="1">
      <c r="B233" s="36"/>
      <c r="C233" s="248" t="s">
        <v>325</v>
      </c>
      <c r="D233" s="248" t="s">
        <v>189</v>
      </c>
      <c r="E233" s="249" t="s">
        <v>491</v>
      </c>
      <c r="F233" s="250" t="s">
        <v>492</v>
      </c>
      <c r="G233" s="251" t="s">
        <v>139</v>
      </c>
      <c r="H233" s="252">
        <v>2.0299999999999998</v>
      </c>
      <c r="I233" s="253"/>
      <c r="J233" s="254">
        <f>ROUND(I233*H233,2)</f>
        <v>0</v>
      </c>
      <c r="K233" s="250" t="s">
        <v>129</v>
      </c>
      <c r="L233" s="255"/>
      <c r="M233" s="256" t="s">
        <v>1</v>
      </c>
      <c r="N233" s="257" t="s">
        <v>41</v>
      </c>
      <c r="O233" s="84"/>
      <c r="P233" s="222">
        <f>O233*H233</f>
        <v>0</v>
      </c>
      <c r="Q233" s="222">
        <v>0.0044000000000000003</v>
      </c>
      <c r="R233" s="222">
        <f>Q233*H233</f>
        <v>0.008931999999999999</v>
      </c>
      <c r="S233" s="222">
        <v>0</v>
      </c>
      <c r="T233" s="223">
        <f>S233*H233</f>
        <v>0</v>
      </c>
      <c r="AR233" s="224" t="s">
        <v>159</v>
      </c>
      <c r="AT233" s="224" t="s">
        <v>189</v>
      </c>
      <c r="AU233" s="224" t="s">
        <v>85</v>
      </c>
      <c r="AY233" s="15" t="s">
        <v>124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5" t="s">
        <v>81</v>
      </c>
      <c r="BK233" s="225">
        <f>ROUND(I233*H233,2)</f>
        <v>0</v>
      </c>
      <c r="BL233" s="15" t="s">
        <v>130</v>
      </c>
      <c r="BM233" s="224" t="s">
        <v>550</v>
      </c>
    </row>
    <row r="234" s="1" customFormat="1">
      <c r="B234" s="36"/>
      <c r="C234" s="37"/>
      <c r="D234" s="228" t="s">
        <v>304</v>
      </c>
      <c r="E234" s="37"/>
      <c r="F234" s="258" t="s">
        <v>305</v>
      </c>
      <c r="G234" s="37"/>
      <c r="H234" s="37"/>
      <c r="I234" s="137"/>
      <c r="J234" s="37"/>
      <c r="K234" s="37"/>
      <c r="L234" s="41"/>
      <c r="M234" s="259"/>
      <c r="N234" s="84"/>
      <c r="O234" s="84"/>
      <c r="P234" s="84"/>
      <c r="Q234" s="84"/>
      <c r="R234" s="84"/>
      <c r="S234" s="84"/>
      <c r="T234" s="85"/>
      <c r="AT234" s="15" t="s">
        <v>304</v>
      </c>
      <c r="AU234" s="15" t="s">
        <v>85</v>
      </c>
    </row>
    <row r="235" s="11" customFormat="1">
      <c r="B235" s="226"/>
      <c r="C235" s="227"/>
      <c r="D235" s="228" t="s">
        <v>132</v>
      </c>
      <c r="E235" s="227"/>
      <c r="F235" s="230" t="s">
        <v>316</v>
      </c>
      <c r="G235" s="227"/>
      <c r="H235" s="231">
        <v>2.0299999999999998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AT235" s="237" t="s">
        <v>132</v>
      </c>
      <c r="AU235" s="237" t="s">
        <v>85</v>
      </c>
      <c r="AV235" s="11" t="s">
        <v>85</v>
      </c>
      <c r="AW235" s="11" t="s">
        <v>4</v>
      </c>
      <c r="AX235" s="11" t="s">
        <v>81</v>
      </c>
      <c r="AY235" s="237" t="s">
        <v>124</v>
      </c>
    </row>
    <row r="236" s="10" customFormat="1" ht="22.8" customHeight="1">
      <c r="B236" s="199"/>
      <c r="C236" s="200"/>
      <c r="D236" s="201" t="s">
        <v>75</v>
      </c>
      <c r="E236" s="272" t="s">
        <v>322</v>
      </c>
      <c r="F236" s="272" t="s">
        <v>323</v>
      </c>
      <c r="G236" s="200"/>
      <c r="H236" s="200"/>
      <c r="I236" s="203"/>
      <c r="J236" s="273">
        <f>BK236</f>
        <v>0</v>
      </c>
      <c r="K236" s="200"/>
      <c r="L236" s="205"/>
      <c r="M236" s="206"/>
      <c r="N236" s="207"/>
      <c r="O236" s="207"/>
      <c r="P236" s="208">
        <f>SUM(P237:P241)</f>
        <v>0</v>
      </c>
      <c r="Q236" s="207"/>
      <c r="R236" s="208">
        <f>SUM(R237:R241)</f>
        <v>0.36659999999999998</v>
      </c>
      <c r="S236" s="207"/>
      <c r="T236" s="209">
        <f>SUM(T237:T241)</f>
        <v>0</v>
      </c>
      <c r="AR236" s="210" t="s">
        <v>81</v>
      </c>
      <c r="AT236" s="211" t="s">
        <v>75</v>
      </c>
      <c r="AU236" s="211" t="s">
        <v>81</v>
      </c>
      <c r="AY236" s="210" t="s">
        <v>124</v>
      </c>
      <c r="BK236" s="212">
        <f>SUM(BK237:BK241)</f>
        <v>0</v>
      </c>
    </row>
    <row r="237" s="1" customFormat="1" ht="16.5" customHeight="1">
      <c r="B237" s="36"/>
      <c r="C237" s="213" t="s">
        <v>278</v>
      </c>
      <c r="D237" s="213" t="s">
        <v>125</v>
      </c>
      <c r="E237" s="214" t="s">
        <v>495</v>
      </c>
      <c r="F237" s="215" t="s">
        <v>496</v>
      </c>
      <c r="G237" s="216" t="s">
        <v>310</v>
      </c>
      <c r="H237" s="217">
        <v>2</v>
      </c>
      <c r="I237" s="218"/>
      <c r="J237" s="219">
        <f>ROUND(I237*H237,2)</f>
        <v>0</v>
      </c>
      <c r="K237" s="215" t="s">
        <v>129</v>
      </c>
      <c r="L237" s="41"/>
      <c r="M237" s="220" t="s">
        <v>1</v>
      </c>
      <c r="N237" s="221" t="s">
        <v>41</v>
      </c>
      <c r="O237" s="84"/>
      <c r="P237" s="222">
        <f>O237*H237</f>
        <v>0</v>
      </c>
      <c r="Q237" s="222">
        <v>0.068959999999999994</v>
      </c>
      <c r="R237" s="222">
        <f>Q237*H237</f>
        <v>0.13791999999999999</v>
      </c>
      <c r="S237" s="222">
        <v>0</v>
      </c>
      <c r="T237" s="223">
        <f>S237*H237</f>
        <v>0</v>
      </c>
      <c r="AR237" s="224" t="s">
        <v>130</v>
      </c>
      <c r="AT237" s="224" t="s">
        <v>125</v>
      </c>
      <c r="AU237" s="224" t="s">
        <v>85</v>
      </c>
      <c r="AY237" s="15" t="s">
        <v>124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5" t="s">
        <v>81</v>
      </c>
      <c r="BK237" s="225">
        <f>ROUND(I237*H237,2)</f>
        <v>0</v>
      </c>
      <c r="BL237" s="15" t="s">
        <v>130</v>
      </c>
      <c r="BM237" s="224" t="s">
        <v>551</v>
      </c>
    </row>
    <row r="238" s="1" customFormat="1" ht="24" customHeight="1">
      <c r="B238" s="36"/>
      <c r="C238" s="213" t="s">
        <v>552</v>
      </c>
      <c r="D238" s="213" t="s">
        <v>125</v>
      </c>
      <c r="E238" s="214" t="s">
        <v>498</v>
      </c>
      <c r="F238" s="215" t="s">
        <v>499</v>
      </c>
      <c r="G238" s="216" t="s">
        <v>310</v>
      </c>
      <c r="H238" s="217">
        <v>2</v>
      </c>
      <c r="I238" s="218"/>
      <c r="J238" s="219">
        <f>ROUND(I238*H238,2)</f>
        <v>0</v>
      </c>
      <c r="K238" s="215" t="s">
        <v>129</v>
      </c>
      <c r="L238" s="41"/>
      <c r="M238" s="220" t="s">
        <v>1</v>
      </c>
      <c r="N238" s="221" t="s">
        <v>41</v>
      </c>
      <c r="O238" s="84"/>
      <c r="P238" s="222">
        <f>O238*H238</f>
        <v>0</v>
      </c>
      <c r="Q238" s="222">
        <v>0.01136</v>
      </c>
      <c r="R238" s="222">
        <f>Q238*H238</f>
        <v>0.022720000000000001</v>
      </c>
      <c r="S238" s="222">
        <v>0</v>
      </c>
      <c r="T238" s="223">
        <f>S238*H238</f>
        <v>0</v>
      </c>
      <c r="AR238" s="224" t="s">
        <v>130</v>
      </c>
      <c r="AT238" s="224" t="s">
        <v>125</v>
      </c>
      <c r="AU238" s="224" t="s">
        <v>85</v>
      </c>
      <c r="AY238" s="15" t="s">
        <v>124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5" t="s">
        <v>81</v>
      </c>
      <c r="BK238" s="225">
        <f>ROUND(I238*H238,2)</f>
        <v>0</v>
      </c>
      <c r="BL238" s="15" t="s">
        <v>130</v>
      </c>
      <c r="BM238" s="224" t="s">
        <v>553</v>
      </c>
    </row>
    <row r="239" s="1" customFormat="1" ht="24" customHeight="1">
      <c r="B239" s="36"/>
      <c r="C239" s="213" t="s">
        <v>554</v>
      </c>
      <c r="D239" s="213" t="s">
        <v>125</v>
      </c>
      <c r="E239" s="214" t="s">
        <v>501</v>
      </c>
      <c r="F239" s="215" t="s">
        <v>502</v>
      </c>
      <c r="G239" s="216" t="s">
        <v>310</v>
      </c>
      <c r="H239" s="217">
        <v>2</v>
      </c>
      <c r="I239" s="218"/>
      <c r="J239" s="219">
        <f>ROUND(I239*H239,2)</f>
        <v>0</v>
      </c>
      <c r="K239" s="215" t="s">
        <v>129</v>
      </c>
      <c r="L239" s="41"/>
      <c r="M239" s="220" t="s">
        <v>1</v>
      </c>
      <c r="N239" s="221" t="s">
        <v>41</v>
      </c>
      <c r="O239" s="84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AR239" s="224" t="s">
        <v>130</v>
      </c>
      <c r="AT239" s="224" t="s">
        <v>125</v>
      </c>
      <c r="AU239" s="224" t="s">
        <v>85</v>
      </c>
      <c r="AY239" s="15" t="s">
        <v>124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5" t="s">
        <v>81</v>
      </c>
      <c r="BK239" s="225">
        <f>ROUND(I239*H239,2)</f>
        <v>0</v>
      </c>
      <c r="BL239" s="15" t="s">
        <v>130</v>
      </c>
      <c r="BM239" s="224" t="s">
        <v>555</v>
      </c>
    </row>
    <row r="240" s="1" customFormat="1" ht="24" customHeight="1">
      <c r="B240" s="36"/>
      <c r="C240" s="213" t="s">
        <v>556</v>
      </c>
      <c r="D240" s="213" t="s">
        <v>125</v>
      </c>
      <c r="E240" s="214" t="s">
        <v>504</v>
      </c>
      <c r="F240" s="215" t="s">
        <v>505</v>
      </c>
      <c r="G240" s="216" t="s">
        <v>310</v>
      </c>
      <c r="H240" s="217">
        <v>2</v>
      </c>
      <c r="I240" s="218"/>
      <c r="J240" s="219">
        <f>ROUND(I240*H240,2)</f>
        <v>0</v>
      </c>
      <c r="K240" s="215" t="s">
        <v>129</v>
      </c>
      <c r="L240" s="41"/>
      <c r="M240" s="220" t="s">
        <v>1</v>
      </c>
      <c r="N240" s="221" t="s">
        <v>41</v>
      </c>
      <c r="O240" s="84"/>
      <c r="P240" s="222">
        <f>O240*H240</f>
        <v>0</v>
      </c>
      <c r="Q240" s="222">
        <v>0.0062199999999999998</v>
      </c>
      <c r="R240" s="222">
        <f>Q240*H240</f>
        <v>0.01244</v>
      </c>
      <c r="S240" s="222">
        <v>0</v>
      </c>
      <c r="T240" s="223">
        <f>S240*H240</f>
        <v>0</v>
      </c>
      <c r="AR240" s="224" t="s">
        <v>130</v>
      </c>
      <c r="AT240" s="224" t="s">
        <v>125</v>
      </c>
      <c r="AU240" s="224" t="s">
        <v>85</v>
      </c>
      <c r="AY240" s="15" t="s">
        <v>124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5" t="s">
        <v>81</v>
      </c>
      <c r="BK240" s="225">
        <f>ROUND(I240*H240,2)</f>
        <v>0</v>
      </c>
      <c r="BL240" s="15" t="s">
        <v>130</v>
      </c>
      <c r="BM240" s="224" t="s">
        <v>557</v>
      </c>
    </row>
    <row r="241" s="1" customFormat="1" ht="24" customHeight="1">
      <c r="B241" s="36"/>
      <c r="C241" s="213" t="s">
        <v>558</v>
      </c>
      <c r="D241" s="213" t="s">
        <v>125</v>
      </c>
      <c r="E241" s="214" t="s">
        <v>508</v>
      </c>
      <c r="F241" s="215" t="s">
        <v>509</v>
      </c>
      <c r="G241" s="216" t="s">
        <v>310</v>
      </c>
      <c r="H241" s="217">
        <v>2</v>
      </c>
      <c r="I241" s="218"/>
      <c r="J241" s="219">
        <f>ROUND(I241*H241,2)</f>
        <v>0</v>
      </c>
      <c r="K241" s="215" t="s">
        <v>129</v>
      </c>
      <c r="L241" s="41"/>
      <c r="M241" s="220" t="s">
        <v>1</v>
      </c>
      <c r="N241" s="221" t="s">
        <v>41</v>
      </c>
      <c r="O241" s="84"/>
      <c r="P241" s="222">
        <f>O241*H241</f>
        <v>0</v>
      </c>
      <c r="Q241" s="222">
        <v>0.096759999999999999</v>
      </c>
      <c r="R241" s="222">
        <f>Q241*H241</f>
        <v>0.19352</v>
      </c>
      <c r="S241" s="222">
        <v>0</v>
      </c>
      <c r="T241" s="223">
        <f>S241*H241</f>
        <v>0</v>
      </c>
      <c r="AR241" s="224" t="s">
        <v>130</v>
      </c>
      <c r="AT241" s="224" t="s">
        <v>125</v>
      </c>
      <c r="AU241" s="224" t="s">
        <v>85</v>
      </c>
      <c r="AY241" s="15" t="s">
        <v>124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5" t="s">
        <v>81</v>
      </c>
      <c r="BK241" s="225">
        <f>ROUND(I241*H241,2)</f>
        <v>0</v>
      </c>
      <c r="BL241" s="15" t="s">
        <v>130</v>
      </c>
      <c r="BM241" s="224" t="s">
        <v>559</v>
      </c>
    </row>
    <row r="242" s="10" customFormat="1" ht="22.8" customHeight="1">
      <c r="B242" s="199"/>
      <c r="C242" s="200"/>
      <c r="D242" s="201" t="s">
        <v>75</v>
      </c>
      <c r="E242" s="272" t="s">
        <v>345</v>
      </c>
      <c r="F242" s="272" t="s">
        <v>346</v>
      </c>
      <c r="G242" s="200"/>
      <c r="H242" s="200"/>
      <c r="I242" s="203"/>
      <c r="J242" s="273">
        <f>BK242</f>
        <v>0</v>
      </c>
      <c r="K242" s="200"/>
      <c r="L242" s="205"/>
      <c r="M242" s="206"/>
      <c r="N242" s="207"/>
      <c r="O242" s="207"/>
      <c r="P242" s="208">
        <f>P243</f>
        <v>0</v>
      </c>
      <c r="Q242" s="207"/>
      <c r="R242" s="208">
        <f>R243</f>
        <v>0</v>
      </c>
      <c r="S242" s="207"/>
      <c r="T242" s="209">
        <f>T243</f>
        <v>0</v>
      </c>
      <c r="AR242" s="210" t="s">
        <v>81</v>
      </c>
      <c r="AT242" s="211" t="s">
        <v>75</v>
      </c>
      <c r="AU242" s="211" t="s">
        <v>81</v>
      </c>
      <c r="AY242" s="210" t="s">
        <v>124</v>
      </c>
      <c r="BK242" s="212">
        <f>BK243</f>
        <v>0</v>
      </c>
    </row>
    <row r="243" s="1" customFormat="1" ht="24" customHeight="1">
      <c r="B243" s="36"/>
      <c r="C243" s="213" t="s">
        <v>560</v>
      </c>
      <c r="D243" s="213" t="s">
        <v>125</v>
      </c>
      <c r="E243" s="214" t="s">
        <v>348</v>
      </c>
      <c r="F243" s="215" t="s">
        <v>349</v>
      </c>
      <c r="G243" s="216" t="s">
        <v>192</v>
      </c>
      <c r="H243" s="217">
        <v>0.38600000000000001</v>
      </c>
      <c r="I243" s="218"/>
      <c r="J243" s="219">
        <f>ROUND(I243*H243,2)</f>
        <v>0</v>
      </c>
      <c r="K243" s="215" t="s">
        <v>129</v>
      </c>
      <c r="L243" s="41"/>
      <c r="M243" s="260" t="s">
        <v>1</v>
      </c>
      <c r="N243" s="261" t="s">
        <v>41</v>
      </c>
      <c r="O243" s="262"/>
      <c r="P243" s="263">
        <f>O243*H243</f>
        <v>0</v>
      </c>
      <c r="Q243" s="263">
        <v>0</v>
      </c>
      <c r="R243" s="263">
        <f>Q243*H243</f>
        <v>0</v>
      </c>
      <c r="S243" s="263">
        <v>0</v>
      </c>
      <c r="T243" s="264">
        <f>S243*H243</f>
        <v>0</v>
      </c>
      <c r="AR243" s="224" t="s">
        <v>130</v>
      </c>
      <c r="AT243" s="224" t="s">
        <v>125</v>
      </c>
      <c r="AU243" s="224" t="s">
        <v>85</v>
      </c>
      <c r="AY243" s="15" t="s">
        <v>124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5" t="s">
        <v>81</v>
      </c>
      <c r="BK243" s="225">
        <f>ROUND(I243*H243,2)</f>
        <v>0</v>
      </c>
      <c r="BL243" s="15" t="s">
        <v>130</v>
      </c>
      <c r="BM243" s="224" t="s">
        <v>561</v>
      </c>
    </row>
    <row r="244" s="1" customFormat="1" ht="6.96" customHeight="1">
      <c r="B244" s="59"/>
      <c r="C244" s="60"/>
      <c r="D244" s="60"/>
      <c r="E244" s="60"/>
      <c r="F244" s="60"/>
      <c r="G244" s="60"/>
      <c r="H244" s="60"/>
      <c r="I244" s="171"/>
      <c r="J244" s="60"/>
      <c r="K244" s="60"/>
      <c r="L244" s="41"/>
    </row>
  </sheetData>
  <sheetProtection sheet="1" autoFilter="0" formatColumns="0" formatRows="0" objects="1" scenarios="1" spinCount="100000" saltValue="W5FYPtTlGb1Kn04ahzEezQPKSVIe0tU618XxmAq7PGXD0ZoqftDAZlriHhbLu8SD+TuxJMzEhIjL/i7jc1AbHQ==" hashValue="G7crLwK8h6ytMOT/ww8Vl03WJXWTNinRAU+dj3hera7VctvvogUshXPmk9Mfc6Y5ALsMGzgrCJe4I09979tYig==" algorithmName="SHA-512" password="CC35"/>
  <autoFilter ref="C131:K243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vladka</dc:creator>
  <cp:lastModifiedBy>vladka</cp:lastModifiedBy>
  <dcterms:created xsi:type="dcterms:W3CDTF">2019-07-10T06:14:42Z</dcterms:created>
  <dcterms:modified xsi:type="dcterms:W3CDTF">2019-07-10T06:14:46Z</dcterms:modified>
</cp:coreProperties>
</file>